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m\Document\Salary_1_2558\"/>
    </mc:Choice>
  </mc:AlternateContent>
  <bookViews>
    <workbookView xWindow="0" yWindow="0" windowWidth="15480" windowHeight="9735" activeTab="1"/>
  </bookViews>
  <sheets>
    <sheet name="วงเงินเลื่อน " sheetId="6" r:id="rId1"/>
    <sheet name="299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" hidden="1">'299'!$A$4:$J$22</definedName>
    <definedName name="_xlnm.Print_Titles" localSheetId="1">'299'!$4:$4</definedName>
  </definedNames>
  <calcPr calcId="152511"/>
</workbook>
</file>

<file path=xl/calcChain.xml><?xml version="1.0" encoding="utf-8"?>
<calcChain xmlns="http://schemas.openxmlformats.org/spreadsheetml/2006/main">
  <c r="C30" i="6" l="1"/>
  <c r="I55" i="5" l="1"/>
  <c r="I50" i="5"/>
  <c r="I49" i="5"/>
  <c r="I45" i="5"/>
  <c r="I44" i="5"/>
  <c r="I38" i="5"/>
  <c r="I37" i="5"/>
  <c r="I34" i="5" l="1"/>
  <c r="I36" i="5" l="1"/>
  <c r="I215" i="5" l="1"/>
  <c r="I216" i="5"/>
  <c r="I214" i="5"/>
  <c r="I213" i="5"/>
  <c r="I254" i="5"/>
  <c r="I255" i="5"/>
  <c r="I256" i="5"/>
  <c r="I257" i="5"/>
  <c r="I258" i="5"/>
  <c r="I253" i="5"/>
  <c r="I248" i="5"/>
  <c r="I148" i="5"/>
  <c r="I149" i="5"/>
  <c r="I150" i="5"/>
  <c r="I151" i="5"/>
  <c r="I152" i="5"/>
  <c r="I147" i="5"/>
  <c r="I321" i="5"/>
  <c r="I322" i="5"/>
  <c r="I323" i="5"/>
  <c r="I324" i="5"/>
  <c r="I320" i="5"/>
  <c r="I317" i="5"/>
  <c r="I312" i="5"/>
  <c r="I299" i="5"/>
  <c r="I300" i="5"/>
  <c r="I301" i="5"/>
  <c r="I302" i="5"/>
  <c r="I298" i="5"/>
  <c r="I295" i="5"/>
  <c r="I280" i="5"/>
  <c r="I282" i="5"/>
  <c r="I283" i="5"/>
  <c r="I284" i="5"/>
  <c r="I285" i="5"/>
  <c r="I286" i="5"/>
  <c r="I287" i="5"/>
  <c r="I288" i="5"/>
  <c r="I289" i="5"/>
  <c r="I290" i="5"/>
  <c r="I263" i="5"/>
  <c r="I271" i="5"/>
  <c r="I272" i="5"/>
  <c r="I273" i="5"/>
  <c r="I270" i="5"/>
  <c r="I267" i="5"/>
  <c r="I242" i="5"/>
  <c r="I243" i="5"/>
  <c r="I244" i="5"/>
  <c r="I245" i="5"/>
  <c r="I241" i="5"/>
  <c r="I239" i="5"/>
  <c r="I227" i="5"/>
  <c r="I228" i="5"/>
  <c r="I229" i="5"/>
  <c r="I230" i="5"/>
  <c r="I231" i="5"/>
  <c r="I226" i="5"/>
  <c r="I224" i="5"/>
  <c r="I223" i="5"/>
  <c r="I197" i="5"/>
  <c r="I198" i="5"/>
  <c r="I196" i="5"/>
  <c r="I194" i="5"/>
  <c r="I179" i="5"/>
  <c r="I173" i="5"/>
  <c r="I174" i="5"/>
  <c r="I175" i="5"/>
  <c r="I176" i="5"/>
  <c r="I177" i="5"/>
  <c r="I172" i="5"/>
  <c r="I162" i="5"/>
  <c r="I163" i="5"/>
  <c r="I164" i="5"/>
  <c r="I161" i="5"/>
  <c r="I156" i="5"/>
  <c r="I120" i="5"/>
  <c r="I75" i="5"/>
  <c r="I24" i="5" l="1"/>
  <c r="I68" i="5"/>
  <c r="I319" i="5"/>
  <c r="I318" i="5"/>
  <c r="I316" i="5"/>
  <c r="I315" i="5"/>
  <c r="I314" i="5"/>
  <c r="I313" i="5"/>
  <c r="I311" i="5"/>
  <c r="I310" i="5"/>
  <c r="I309" i="5"/>
  <c r="I308" i="5"/>
  <c r="I307" i="5"/>
  <c r="I305" i="5"/>
  <c r="I304" i="5"/>
  <c r="I303" i="5"/>
  <c r="I297" i="5"/>
  <c r="I296" i="5"/>
  <c r="I294" i="5"/>
  <c r="I293" i="5"/>
  <c r="I291" i="5"/>
  <c r="I281" i="5"/>
  <c r="I279" i="5"/>
  <c r="I278" i="5"/>
  <c r="I277" i="5"/>
  <c r="I276" i="5"/>
  <c r="I275" i="5"/>
  <c r="I269" i="5"/>
  <c r="I268" i="5"/>
  <c r="I266" i="5"/>
  <c r="I265" i="5"/>
  <c r="I264" i="5"/>
  <c r="I262" i="5"/>
  <c r="I261" i="5"/>
  <c r="I259" i="5"/>
  <c r="I252" i="5"/>
  <c r="I251" i="5"/>
  <c r="I250" i="5"/>
  <c r="I249" i="5"/>
  <c r="I240" i="5"/>
  <c r="I236" i="5"/>
  <c r="I238" i="5"/>
  <c r="I237" i="5"/>
  <c r="I235" i="5"/>
  <c r="I234" i="5"/>
  <c r="I222" i="5"/>
  <c r="I225" i="5"/>
  <c r="I221" i="5"/>
  <c r="I220" i="5"/>
  <c r="I219" i="5"/>
  <c r="I218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0" i="5"/>
  <c r="I178" i="5"/>
  <c r="I171" i="5"/>
  <c r="I170" i="5"/>
  <c r="I169" i="5"/>
  <c r="I159" i="5"/>
  <c r="I160" i="5"/>
  <c r="I157" i="5"/>
  <c r="I154" i="5"/>
  <c r="I155" i="5"/>
  <c r="I165" i="5"/>
  <c r="I158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2" i="5"/>
  <c r="I130" i="5"/>
  <c r="I129" i="5"/>
  <c r="I128" i="5"/>
  <c r="I127" i="5"/>
  <c r="I126" i="5"/>
  <c r="I124" i="5"/>
  <c r="I125" i="5"/>
  <c r="I123" i="5"/>
  <c r="I131" i="5"/>
  <c r="I112" i="5"/>
  <c r="I110" i="5"/>
  <c r="I109" i="5"/>
  <c r="I113" i="5"/>
  <c r="I119" i="5"/>
  <c r="I118" i="5"/>
  <c r="I117" i="5"/>
  <c r="I116" i="5"/>
  <c r="I121" i="5"/>
  <c r="I115" i="5"/>
  <c r="I114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0" i="5"/>
  <c r="I89" i="5"/>
  <c r="I77" i="5"/>
  <c r="I76" i="5"/>
  <c r="I74" i="5"/>
  <c r="I73" i="5"/>
  <c r="I72" i="5"/>
  <c r="I71" i="5"/>
  <c r="I70" i="5"/>
  <c r="I67" i="5"/>
  <c r="I66" i="5"/>
  <c r="I63" i="5"/>
  <c r="I62" i="5"/>
  <c r="I30" i="5"/>
  <c r="I33" i="5"/>
  <c r="I60" i="5"/>
  <c r="I59" i="5"/>
  <c r="I58" i="5"/>
  <c r="I57" i="5"/>
  <c r="I56" i="5"/>
  <c r="I54" i="5"/>
  <c r="I53" i="5"/>
  <c r="I52" i="5"/>
  <c r="I51" i="5"/>
  <c r="I48" i="5"/>
  <c r="I47" i="5"/>
  <c r="I46" i="5"/>
  <c r="I43" i="5"/>
  <c r="I42" i="5"/>
  <c r="I41" i="5"/>
  <c r="I39" i="5"/>
  <c r="I40" i="5"/>
  <c r="I35" i="5"/>
  <c r="I195" i="5"/>
  <c r="I32" i="5"/>
  <c r="I31" i="5"/>
  <c r="I29" i="5"/>
  <c r="I27" i="5"/>
  <c r="I26" i="5"/>
  <c r="I25" i="5"/>
  <c r="I22" i="5"/>
  <c r="I21" i="5"/>
  <c r="I20" i="5"/>
  <c r="I19" i="5"/>
  <c r="I18" i="5"/>
  <c r="I16" i="5"/>
  <c r="I15" i="5"/>
  <c r="I14" i="5"/>
  <c r="I13" i="5"/>
  <c r="I111" i="5"/>
  <c r="I11" i="5"/>
  <c r="I10" i="5"/>
  <c r="I9" i="5"/>
  <c r="I8" i="5"/>
  <c r="I7" i="5"/>
  <c r="I6" i="5"/>
</calcChain>
</file>

<file path=xl/sharedStrings.xml><?xml version="1.0" encoding="utf-8"?>
<sst xmlns="http://schemas.openxmlformats.org/spreadsheetml/2006/main" count="1662" uniqueCount="846">
  <si>
    <t>ลำดับที่</t>
  </si>
  <si>
    <t>กลุ่มงาน</t>
  </si>
  <si>
    <t>ค่าตอบแทนปัจจุบัน</t>
  </si>
  <si>
    <t>หมายเหตุ</t>
  </si>
  <si>
    <t>ราชการบริหารส่วนกลาง</t>
  </si>
  <si>
    <t>นายพงษ์พัฒน์  บัวทิน</t>
  </si>
  <si>
    <t>นายช่างเทคนิค</t>
  </si>
  <si>
    <t>เทคนิคทั่วไป</t>
  </si>
  <si>
    <t>นางนิตยา  รักพันธ์</t>
  </si>
  <si>
    <t>เจ้าพนักงานธุรการ</t>
  </si>
  <si>
    <t>บริการ</t>
  </si>
  <si>
    <t>นักจัดการงานทั่วไป</t>
  </si>
  <si>
    <t>บริหารทั่วไป</t>
  </si>
  <si>
    <t>นางสาวมัลลิกา  ปราศจากศัตรู</t>
  </si>
  <si>
    <t>นางสาวรัตนวดี  วงษา</t>
  </si>
  <si>
    <t>นางสาวแวนวิร์ยา  แสงรูจีย์</t>
  </si>
  <si>
    <t>นิติกร</t>
  </si>
  <si>
    <t>กลุ่มพัฒนาระบบบริหาร</t>
  </si>
  <si>
    <t>เจ้าพนักงานการเงินและบัญชี</t>
  </si>
  <si>
    <t>นางสาววิชุตา  เหลี่ยมเคลือบ</t>
  </si>
  <si>
    <t>นางสาวกฤตยา ทัพวงษ์</t>
  </si>
  <si>
    <t>นักวิเคราะห์นโยบายและแผน</t>
  </si>
  <si>
    <t>นายสมคิด  ถุงเงิน</t>
  </si>
  <si>
    <t>นางสาวพัชราภรณ์ โอชติน</t>
  </si>
  <si>
    <t>กลุ่มตรวจสอบภายใน</t>
  </si>
  <si>
    <t>นางสาวกิติมา  พึ่งรื่นรมย์</t>
  </si>
  <si>
    <t>นายพรชัย  อนุวรชัย</t>
  </si>
  <si>
    <t>นักวิชาการตรวจสอบภายใน</t>
  </si>
  <si>
    <t>นางสาวสุภาวดี  สำลี</t>
  </si>
  <si>
    <t>นางสาวสุรินทรา หัดขุนทด</t>
  </si>
  <si>
    <t>นางพเยาว์  ชูบุญราษฎร์</t>
  </si>
  <si>
    <t>กลุ่มนิติการ</t>
  </si>
  <si>
    <t>นายนรเศรษฐ  แสงอุทัย</t>
  </si>
  <si>
    <t>นายสมชาย  สุนทรเพราะ</t>
  </si>
  <si>
    <t>นายอับดุลเราะห์มัน  สุหลง</t>
  </si>
  <si>
    <t>สำนักบริหารกลาง</t>
  </si>
  <si>
    <t>คนงาน</t>
  </si>
  <si>
    <t>นักประชาสัมพันธ์</t>
  </si>
  <si>
    <t>เจ้าพนักงานพัสดุ</t>
  </si>
  <si>
    <t>นายชัยวุฒิ หัสดิพันธ์</t>
  </si>
  <si>
    <t>นางสาวเดือนเพ็ญ สายทอง</t>
  </si>
  <si>
    <t>นายนิรวิทธ์  ฦาชา</t>
  </si>
  <si>
    <t>นางสาวพูนทรัพย์  ไทยวรยุทธทร</t>
  </si>
  <si>
    <t>นางสาวสราลี ยลพันธ์</t>
  </si>
  <si>
    <t>นายพัชรวัฒน์  อารยะไชยวณิช</t>
  </si>
  <si>
    <t>นางอภิญญา  สมบุตร</t>
  </si>
  <si>
    <t>นักวิชาการพัสดุ</t>
  </si>
  <si>
    <t>นักทรัพยากรบุคคล</t>
  </si>
  <si>
    <t>นางสาวภัทรกันย์  สาระอ่อน</t>
  </si>
  <si>
    <t>นางสาวสุวภัทร  เสือจิตร</t>
  </si>
  <si>
    <t>นักวิชาการเงินและบัญชี</t>
  </si>
  <si>
    <t>นางสาวรัชนีกร  อินทะจักร</t>
  </si>
  <si>
    <t>นางสาววรรณธิดา  ตันเจริญ</t>
  </si>
  <si>
    <t>นางนนทิยา  เดชอุดม</t>
  </si>
  <si>
    <t>กองแผนงาน</t>
  </si>
  <si>
    <t>นางสาวสุภาวดี  อู่มั่น</t>
  </si>
  <si>
    <t>นางสาวสุรีรัตน์ ชมสุดา</t>
  </si>
  <si>
    <t>นางสาวนฤมล  ใจอินทร์</t>
  </si>
  <si>
    <t>นายเฉลิมพล  พรมดำแดง</t>
  </si>
  <si>
    <t>นางปุณฑริกา  ศศิรุจิวัฒน์</t>
  </si>
  <si>
    <t>นักธรณีวิทยา</t>
  </si>
  <si>
    <t>นางสาวณัฏมล  แย้มเสียงเย็น</t>
  </si>
  <si>
    <t>เจ้าหน้าที่บันทึกข้อมูล</t>
  </si>
  <si>
    <t>นายปรเมศร์  ปั้นม่วง</t>
  </si>
  <si>
    <t>ศูนย์เทคโนโลยีสารสนเทศทรัพยากรน้ำบาดาล</t>
  </si>
  <si>
    <t>เจ้าหน้าที่ระบบคอมพิวเตอร์</t>
  </si>
  <si>
    <t>เจ้าหน้าที่เทคนิค</t>
  </si>
  <si>
    <t>สำนักควบคุมกิจการน้ำบาดาล</t>
  </si>
  <si>
    <t>นางสาวภัควลัญช์ญา ภูริณัฐวรวิบูล</t>
  </si>
  <si>
    <t>นักวิชาการทรัพยากรน้ำบาดาล</t>
  </si>
  <si>
    <t>นางสาวกาญจนา  เขียวไสว</t>
  </si>
  <si>
    <t>นางสาวประทุมพร  นาริยะ</t>
  </si>
  <si>
    <t>นางสาวมนัญชยา  นาคแสงทอง</t>
  </si>
  <si>
    <t>นายสุรเชษฐ  กลอยโมรา</t>
  </si>
  <si>
    <t>นางสาววันเพ็ญ  บุตรโคตร</t>
  </si>
  <si>
    <t>นายณรงค์  แสนตา</t>
  </si>
  <si>
    <t>เจ้าพนักงานทรัพยากรน้ำบาดาล</t>
  </si>
  <si>
    <t>นางสาวภัทราภรณ์  ถวิลหวัง</t>
  </si>
  <si>
    <t>นางสาวไกรสิรี  เดชอุดม</t>
  </si>
  <si>
    <t>สำนักพัฒนาน้ำบาดาล</t>
  </si>
  <si>
    <t>นางสาวธัญนันท์  จำจด</t>
  </si>
  <si>
    <t>นายอนุศักดิ์  ประสมสิน</t>
  </si>
  <si>
    <t>วิศวกร</t>
  </si>
  <si>
    <t>นางสาววิษิณี ทับงาม</t>
  </si>
  <si>
    <t>นายธานินทร์  อาแว</t>
  </si>
  <si>
    <t>สำนักสำรวจและประเมินศักยภาพน้ำบาดาล</t>
  </si>
  <si>
    <t>นางสาวอภิญญา  ยอดสอน</t>
  </si>
  <si>
    <t>นายรณกร ใจมั่น</t>
  </si>
  <si>
    <t>นางสาวทิพวารี ศรีทองดี</t>
  </si>
  <si>
    <t>นายอรรคภพ  ศรีรักษ์</t>
  </si>
  <si>
    <t>นางสาวอรุณี  เชื้อวิเศษ</t>
  </si>
  <si>
    <t>นางสาวสมพร  หมีหริ่ง</t>
  </si>
  <si>
    <t>นางสาวพชร  ตั้งทวีสุโข</t>
  </si>
  <si>
    <t>นายอภิเดช  บุญเนาว์</t>
  </si>
  <si>
    <t>นายช่างอิเล็กทรอนิกส์</t>
  </si>
  <si>
    <t>นายปิยมิตร  งามเมือง</t>
  </si>
  <si>
    <t>นายปริสุทธิ  ฉิมพาลี</t>
  </si>
  <si>
    <t>นางสาวจารุวรรณ ชะอุ่ม</t>
  </si>
  <si>
    <t>นางสาวแสงเดือน  เรืองเศรษฐกิจ</t>
  </si>
  <si>
    <t>นายกษิดิศ ริมใหม่</t>
  </si>
  <si>
    <t>นางสาวปานทิพย์  ชาววังเย็น</t>
  </si>
  <si>
    <t>สำนักอนุรักษ์และฟื้นฟูทรัพยากรน้ำบาดาล</t>
  </si>
  <si>
    <t>นางสาวรัสรินทร์ ศิริภัทรภูรีนนท์</t>
  </si>
  <si>
    <t>นายช่างสำรวจ</t>
  </si>
  <si>
    <t>นายธงชัย  รัตนภักดี</t>
  </si>
  <si>
    <t>นายณัฐวุฒิ  ชันแสง</t>
  </si>
  <si>
    <t>นายวิศรุต  กลิ่นขจร</t>
  </si>
  <si>
    <t>กองวิเคราะห์น้ำบาดาล</t>
  </si>
  <si>
    <t>นางสาวภาวิณี  คงสอน</t>
  </si>
  <si>
    <t>นักวิทยาศาสตร์</t>
  </si>
  <si>
    <t>นายอนุกูล  วิเขตกิจ</t>
  </si>
  <si>
    <t>นายศุภกร  นิวาสะวัต</t>
  </si>
  <si>
    <t>นายสุภัฏพงศ์  เลขะธรรม</t>
  </si>
  <si>
    <t>นางสาวดารารัตน์ สอนพันธ์</t>
  </si>
  <si>
    <t>นางสาวนวลนภา  วิลาดลัด</t>
  </si>
  <si>
    <t>นางสาวแววดาว  จันทะรี</t>
  </si>
  <si>
    <t>นางวาสิณี  ขันธแก้ว</t>
  </si>
  <si>
    <t>พนักงานห้องทดลอง</t>
  </si>
  <si>
    <t>นายนิรุธ  ซื่อดี</t>
  </si>
  <si>
    <t>นายธนาวุฒิ  ทองเจริญวงศ์</t>
  </si>
  <si>
    <t>นายอนุภัทร สุระสาย</t>
  </si>
  <si>
    <t>นายสุทธิพันธ์  เด่นแก้ว</t>
  </si>
  <si>
    <t>นางสาวณิชาภา  บัวละภา</t>
  </si>
  <si>
    <t>นางนงคราญ  หาญฤทธิ์</t>
  </si>
  <si>
    <t>นางพิชามญชุ์  จามะลี</t>
  </si>
  <si>
    <t>นางณิชนันทน์  เสาร์แก้ว</t>
  </si>
  <si>
    <t>นางสาวพิมใจ  สารพิมพ์</t>
  </si>
  <si>
    <t>นางสาววิภาวดี  ตาลธิ</t>
  </si>
  <si>
    <t>นางสาวกรรณิการ์  มาปิงเรือน</t>
  </si>
  <si>
    <t>นางสาวเกตณ์สิริมา  วัฒนสิริธนโชติ</t>
  </si>
  <si>
    <t>นางสาวณัฐพร  จันทะพงษ์</t>
  </si>
  <si>
    <t>นางวิมลณัฐ  ไชยลังกา</t>
  </si>
  <si>
    <t>นางกันธิยา  สุวัชราพันธ์</t>
  </si>
  <si>
    <t>นายสามารถ  วิริยะ</t>
  </si>
  <si>
    <t>นางสาวสกุณา  พรประสิทธิ์แสง</t>
  </si>
  <si>
    <t>นางสาวนาตยา  คงดี</t>
  </si>
  <si>
    <t>นางอภิญญา  แก้วดี</t>
  </si>
  <si>
    <t>นางสาววิไลภรณ์  ศรีสุคนธรัตน์</t>
  </si>
  <si>
    <t>นายรัตนกาล  โคตะโน</t>
  </si>
  <si>
    <t>นายอนวัช  ตันติรถานนท์</t>
  </si>
  <si>
    <t>นางสาวจิราพร  แซ่จู</t>
  </si>
  <si>
    <t>นางปรัชญา  ช้างเนียม</t>
  </si>
  <si>
    <t>นางสาวเพ็ญลดา  บุญสงกา</t>
  </si>
  <si>
    <t>นายปรัชญา  คงบาล</t>
  </si>
  <si>
    <t>นายรุ่งศักดิ์  บุญสวน</t>
  </si>
  <si>
    <t>นางสาวสุทิสา  สนธิสง่า</t>
  </si>
  <si>
    <t>นางยุวรี  ปานกระโทก</t>
  </si>
  <si>
    <t>นางอำไพ  เอกาพันธ์</t>
  </si>
  <si>
    <t>นางม่านแก้ว  สุริยะ</t>
  </si>
  <si>
    <t>นางสาววัชรีย์พร  บุญสืบ</t>
  </si>
  <si>
    <t>นางสุทธิ์ธิดา  จำปาวงศ์</t>
  </si>
  <si>
    <t>นายทองหล่อ  ซื่อดี</t>
  </si>
  <si>
    <t>นางสาวสุชีรา  ศรอินทร์</t>
  </si>
  <si>
    <t>นางสาวสุคนธ์ทิพย์  ยิ้มย่อง</t>
  </si>
  <si>
    <t>นายวิรชาติ  เก่งกว่าสิงห์</t>
  </si>
  <si>
    <t>นายยุทธนา  ยิ้มย่อง</t>
  </si>
  <si>
    <t>นายสิริวัฑฒ  วัฒนลักษณ์</t>
  </si>
  <si>
    <t>นางวงเดือน  กฤษหมื่นไว</t>
  </si>
  <si>
    <t>นางสาววันเพ็ญ  สิทธิวงศ์</t>
  </si>
  <si>
    <t>นางสาวรัศมี  บัวโคกสูง</t>
  </si>
  <si>
    <t>นายกว้าง  แสนศรี</t>
  </si>
  <si>
    <t>นางสาวดวงทิพย์  บัวใจบุญ</t>
  </si>
  <si>
    <t>นางมัทนา  เติมลาภ</t>
  </si>
  <si>
    <t>นางสมจริง  อังกระโทก</t>
  </si>
  <si>
    <t>นางสาววรรณธนี  ศรีสุคนธรัตน์</t>
  </si>
  <si>
    <t>นางสาวมาวิตรี ยามา</t>
  </si>
  <si>
    <t>นางกฤศณา  บำรุงชัย</t>
  </si>
  <si>
    <t>นางสาวดาระณี  แก้วยศ</t>
  </si>
  <si>
    <t>นางพัชรินทร์  หุนกระโทก</t>
  </si>
  <si>
    <t>นายสมาน  ใสบาล</t>
  </si>
  <si>
    <t>นางสาวกชนันท์  วิลาดลัด</t>
  </si>
  <si>
    <t>นางจันทร์เพ็ญ  ไพเมือง</t>
  </si>
  <si>
    <t>นางสาวกมลกิจ  จิตรามาศ</t>
  </si>
  <si>
    <t>นางมลธิรา  คำปล้อง</t>
  </si>
  <si>
    <t>นายอนุสรณ์ เทพขวัญ</t>
  </si>
  <si>
    <t>นายศุภชัย  ศุกรวัติ</t>
  </si>
  <si>
    <t>นางสาวกัญญาณัฐ  เจิมจวง</t>
  </si>
  <si>
    <t>นางสาวสุรีรัตน์  ถนอมวงค์</t>
  </si>
  <si>
    <t>นางสาวสุภาพร  พลแก้ว</t>
  </si>
  <si>
    <t>นางสาวจิราภรณ์  คำกมล</t>
  </si>
  <si>
    <t>นายธีรกานต์ อินต๊ะยศ</t>
  </si>
  <si>
    <t>นางสาวศิริลักษณ์  สงวนศิลป์</t>
  </si>
  <si>
    <t>นางไพริน  ไชยสมาน</t>
  </si>
  <si>
    <t>นางสาวเอื้อมฟ้า  นามโพธิ์</t>
  </si>
  <si>
    <t>นายยุทธพล  ชูเก็น</t>
  </si>
  <si>
    <t>นางสาวอุบล  ไล้ทอง</t>
  </si>
  <si>
    <t>นายสุจิน  ศรีแปลก</t>
  </si>
  <si>
    <t>นายปราโมทย์  บุญนิวัฒน์</t>
  </si>
  <si>
    <t>นางสาวดวงใจ  ศิลปขันธ์</t>
  </si>
  <si>
    <t>นางสาวพิชญา  ทิพย์ชัย</t>
  </si>
  <si>
    <t>นางสาวสิริกัลยา  ชินกลาง</t>
  </si>
  <si>
    <t>นางสาวพันธิตรา  บุญเรือง</t>
  </si>
  <si>
    <t>นางสยุมพร  ศีลสมบูรณ์</t>
  </si>
  <si>
    <t>นายประสิทธิ์  ศรีแสง</t>
  </si>
  <si>
    <t>นางสุดารัตน์  สงวนแก้ว</t>
  </si>
  <si>
    <t>นางสาวพลอยไพลิน  ยิ้มย่อง</t>
  </si>
  <si>
    <t>นางเยาวลักษณ์  แสงเขียว</t>
  </si>
  <si>
    <t>นางสาวศุภนันท์  บุญอากาศ</t>
  </si>
  <si>
    <t>นายเกรียงไกร  ล้านกันทา</t>
  </si>
  <si>
    <t>นายธนา  เข็มพิลา</t>
  </si>
  <si>
    <t>นายศักดิ์อุบล  ศรีขาว</t>
  </si>
  <si>
    <t>นางมาริน  ทิพย์เนตร</t>
  </si>
  <si>
    <t>นายทนงศักดิ์  ไชยสงคราม</t>
  </si>
  <si>
    <t>นางสาวพลอยนพรัตน์ เหาะสูงเนิน</t>
  </si>
  <si>
    <t>นายธนัท  ปิ่นทอง</t>
  </si>
  <si>
    <t>นางสาวจิฏารินทร์  ประทุมชาติ</t>
  </si>
  <si>
    <t>นายเจษฎา  ปานสีใหม</t>
  </si>
  <si>
    <t>นางสาววิชุตา  หวังแห</t>
  </si>
  <si>
    <t>นายศรัณย์  เซ่งตระกูล</t>
  </si>
  <si>
    <t>นางประภาศรี  พัทสระ</t>
  </si>
  <si>
    <t>นางสาวพรพิรา  ดอเลาะ</t>
  </si>
  <si>
    <t>นายกิตตินันต์  ทองบริสุทธิ์</t>
  </si>
  <si>
    <t>นางสาวสุนันทา  ทองโอ่</t>
  </si>
  <si>
    <t xml:space="preserve">เจ้าพนักงานทรัพยากรน้ำบาดาล </t>
  </si>
  <si>
    <t>นางพรทิพย์  แก้วใหม่</t>
  </si>
  <si>
    <t>นายสูเปียน  จราแว</t>
  </si>
  <si>
    <t>นายธเนศร์  เกษระกำ</t>
  </si>
  <si>
    <t>นายอนุสรณ์  รุจิยาปนนท์</t>
  </si>
  <si>
    <t>ดีมาก</t>
  </si>
  <si>
    <t>ดีเด่น</t>
  </si>
  <si>
    <t>เลขที่
ตำแหน่ง</t>
  </si>
  <si>
    <t>ตำแหน่ง/สังกัด</t>
  </si>
  <si>
    <t>ระดับการ
ประเมิน</t>
  </si>
  <si>
    <t>นางบุญตา อนุเดช</t>
  </si>
  <si>
    <t>นางทัศวรรณ สมสมัย</t>
  </si>
  <si>
    <t>นายสุพิทยา มัฐผา</t>
  </si>
  <si>
    <t>นางสาวขวัญฤทัย คนชม</t>
  </si>
  <si>
    <t>นางเพ็ญวดี พนาเวชกุล</t>
  </si>
  <si>
    <t>นางณัฐยา หน่อศิริ</t>
  </si>
  <si>
    <t>นางสาวธชชธรรม์ หมอนทอง</t>
  </si>
  <si>
    <t>นายเอกพงษ์ ทาวรัตน์</t>
  </si>
  <si>
    <t>นางสาวนันทิมา แช่มช้อย</t>
  </si>
  <si>
    <t>นางสาวปริชาติ์ สามกำปัง</t>
  </si>
  <si>
    <t>นางสาวฉวีวรรณ บูชาธรรม</t>
  </si>
  <si>
    <t>นางอุไรวรรณ เมืองพุฒธา</t>
  </si>
  <si>
    <t>นางสาวหทัยทิพย์ บัวผัน</t>
  </si>
  <si>
    <t>นางสาวเนาวรัตน์ รัตนพฤกษา</t>
  </si>
  <si>
    <t>นางสาวสราลี  ยลพันธ์</t>
  </si>
  <si>
    <t>นายชัยวุฒิ  หัสดิพันธ์</t>
  </si>
  <si>
    <t>นางสุวิมล จิตรารัชต์</t>
  </si>
  <si>
    <t>นายกิจจา สมศักดิ์</t>
  </si>
  <si>
    <t>นายพงษ์สทร วงค์เพชร</t>
  </si>
  <si>
    <t>นางสาวธิราพร ศรีรัตน์</t>
  </si>
  <si>
    <t>นายปัญญา แอมกองแก้ว</t>
  </si>
  <si>
    <t>นายอัศวิน อนุเดช</t>
  </si>
  <si>
    <t>นางสาวชวนพิศ ทรัพย์ปัญญาเลิศ</t>
  </si>
  <si>
    <t>นายบัญญัติ นพรัตน์</t>
  </si>
  <si>
    <t>นางอรอุมา อนุเดช</t>
  </si>
  <si>
    <t>นางสุนีนาถ พึ่งสาย</t>
  </si>
  <si>
    <t>นายธนารักษ์ สอนศรี</t>
  </si>
  <si>
    <t>นางสาววิไลพร สมศักดิ์</t>
  </si>
  <si>
    <t>นายภูมิภัทร กล้าหาญ</t>
  </si>
  <si>
    <t>นางสาวณัฐธิดา สามหงษ์</t>
  </si>
  <si>
    <t>นางสาวขวัญ ดอนซุยแป</t>
  </si>
  <si>
    <t>นายอนุสรณ์  เทพขวัญ</t>
  </si>
  <si>
    <t>เลขประจำตัวประชาชน</t>
  </si>
  <si>
    <t>ชื่อ - นามสกุล</t>
  </si>
  <si>
    <t>คะแนนประเมิน</t>
  </si>
  <si>
    <t>นางสาวรัตนวดี วงษา</t>
  </si>
  <si>
    <t>1529900169437</t>
  </si>
  <si>
    <t>นายอนุศักดิ์ ประสมสิน</t>
  </si>
  <si>
    <t>3259900150620</t>
  </si>
  <si>
    <t>นางนิตยา รักพันธ์</t>
  </si>
  <si>
    <t>3100502263494</t>
  </si>
  <si>
    <t>นางสาวแวนวิร์ยา แสงรูจีย์</t>
  </si>
  <si>
    <t>1101400664664</t>
  </si>
  <si>
    <t>นายพงษ์พัฒน์ บัวทิน</t>
  </si>
  <si>
    <t>1409900474842</t>
  </si>
  <si>
    <t>นางสาวมัลลิกา ปราศจากศัตรู</t>
  </si>
  <si>
    <t>5100200034154</t>
  </si>
  <si>
    <t>1102000780021</t>
  </si>
  <si>
    <t>นางสาววิชุตา เหลี่ยมเคลือบ</t>
  </si>
  <si>
    <t>3620100583325</t>
  </si>
  <si>
    <t>1101400025211</t>
  </si>
  <si>
    <t>นายสมคิด ถุงเงิน</t>
  </si>
  <si>
    <t>3101701008592</t>
  </si>
  <si>
    <t>3809900227228</t>
  </si>
  <si>
    <t>นางสาวกิติมา พึ่งรื่นรมย์</t>
  </si>
  <si>
    <t>3100905294843</t>
  </si>
  <si>
    <t>นายพรชัย อนุวรชัย</t>
  </si>
  <si>
    <t>3909800522251</t>
  </si>
  <si>
    <t>นางสาวสุภาวดี สำลี</t>
  </si>
  <si>
    <t>3820600061270</t>
  </si>
  <si>
    <t>1309900116963</t>
  </si>
  <si>
    <t>นางพเยาว์ ชูบุญราษฎร์</t>
  </si>
  <si>
    <t>3150600622430</t>
  </si>
  <si>
    <t>นายนรเศรษฐ แสงอุทัย</t>
  </si>
  <si>
    <t>1909800020942</t>
  </si>
  <si>
    <t>นายสมชาย สุนทรเพราะ</t>
  </si>
  <si>
    <t>3411400788090</t>
  </si>
  <si>
    <t>นางวิภาวี ขาวดี</t>
  </si>
  <si>
    <t>3649800015131</t>
  </si>
  <si>
    <t>นายอับดุลเราะห์มัน สุหลง</t>
  </si>
  <si>
    <t>1940100010229</t>
  </si>
  <si>
    <t>3140200352443</t>
  </si>
  <si>
    <t>1269900059782</t>
  </si>
  <si>
    <t>3540100344151</t>
  </si>
  <si>
    <t>นางสาวพูนทรัพย์ ไทยวรยุทธทร</t>
  </si>
  <si>
    <t>1101470021886</t>
  </si>
  <si>
    <t>3400400068428</t>
  </si>
  <si>
    <t>นางอภิญญา สมบุตร</t>
  </si>
  <si>
    <t>3809800121151</t>
  </si>
  <si>
    <t>1709900129646</t>
  </si>
  <si>
    <t>3341200233613</t>
  </si>
  <si>
    <t>นางกรกมล มัชฌิมาภิโร</t>
  </si>
  <si>
    <t>3319900086718</t>
  </si>
  <si>
    <t>3100501441577</t>
  </si>
  <si>
    <t>3930100069459</t>
  </si>
  <si>
    <t>3101500085638</t>
  </si>
  <si>
    <t>นางสาวภัทรกันย์ สาระอ่อน</t>
  </si>
  <si>
    <t>1101400295065</t>
  </si>
  <si>
    <t>1101401130621</t>
  </si>
  <si>
    <t>1459900028966</t>
  </si>
  <si>
    <t>3700100716448</t>
  </si>
  <si>
    <t>นางสาวสุวภัทร เสือจิตร</t>
  </si>
  <si>
    <t>3100501044447</t>
  </si>
  <si>
    <t>3300900365112</t>
  </si>
  <si>
    <t>นางสาวรัชนีกร อินทะจักร</t>
  </si>
  <si>
    <t>1529900027578</t>
  </si>
  <si>
    <t>3100203664294</t>
  </si>
  <si>
    <t>3101700578425</t>
  </si>
  <si>
    <t>นางสาววรรณธิดา ตันเจริญ</t>
  </si>
  <si>
    <t>3102200828644</t>
  </si>
  <si>
    <t>3610300133781</t>
  </si>
  <si>
    <t>1101400923678</t>
  </si>
  <si>
    <t>นางนนทิยา เดชอุดม</t>
  </si>
  <si>
    <t>3100905772761</t>
  </si>
  <si>
    <t>1499900104166</t>
  </si>
  <si>
    <t>5120600018504</t>
  </si>
  <si>
    <t>นางสาวสุภาวดี อู่มั่น</t>
  </si>
  <si>
    <t>3101000383826</t>
  </si>
  <si>
    <t>3101900466507</t>
  </si>
  <si>
    <t>นางสาวนฤมล ใจอินทร์</t>
  </si>
  <si>
    <t>5501100022879</t>
  </si>
  <si>
    <t>นายเฉลิมพล พรมคำแดง</t>
  </si>
  <si>
    <t>3520100187951</t>
  </si>
  <si>
    <t>นางปุณฑริกา ศศิรุจิวัฒน์</t>
  </si>
  <si>
    <t>3101900323641</t>
  </si>
  <si>
    <t>นางสาวณัฏมล แย้มเสียงเย็น</t>
  </si>
  <si>
    <t>3102002168931</t>
  </si>
  <si>
    <t>นายปรเมศร์ ปั้นม่วง</t>
  </si>
  <si>
    <t>2510400011087</t>
  </si>
  <si>
    <t>3720400260487</t>
  </si>
  <si>
    <t>จตุพล  สารีบท</t>
  </si>
  <si>
    <t>3102400113746</t>
  </si>
  <si>
    <t>นายพงษ์สทร วงค์เพชร์</t>
  </si>
  <si>
    <t>3150300022241</t>
  </si>
  <si>
    <t>3770600237441</t>
  </si>
  <si>
    <t>1100700106780</t>
  </si>
  <si>
    <t>1101400073267</t>
  </si>
  <si>
    <t>3669700027197</t>
  </si>
  <si>
    <t>นางสาวกาญจนา เขียวไสว</t>
  </si>
  <si>
    <t>5720100002246</t>
  </si>
  <si>
    <t>นางสาวประทุมพร นาริยะ</t>
  </si>
  <si>
    <t>3570700630813</t>
  </si>
  <si>
    <t>นางสาวมนัญชยา นาคแสงทอง</t>
  </si>
  <si>
    <t>1130600003067</t>
  </si>
  <si>
    <t>นายสุรเชษฐ กลอยโมรา</t>
  </si>
  <si>
    <t>3100600267532</t>
  </si>
  <si>
    <t>นางสาววันเพ็ญ บุตรโคตร</t>
  </si>
  <si>
    <t>3240900023514</t>
  </si>
  <si>
    <t>นายณรงค์ แสนตา</t>
  </si>
  <si>
    <t>3630600147516</t>
  </si>
  <si>
    <t>นางสาวภัทราภรณ์ ถวิลหวัง</t>
  </si>
  <si>
    <t>3749800097323</t>
  </si>
  <si>
    <t>นางสาวไกรสิรี เดชอุดม</t>
  </si>
  <si>
    <t>3341601272865</t>
  </si>
  <si>
    <t>นางสาวธัญนันท์ จำจด</t>
  </si>
  <si>
    <t>3250800283832</t>
  </si>
  <si>
    <t>1101400072899</t>
  </si>
  <si>
    <t>3100201924831</t>
  </si>
  <si>
    <t>นายธานินท์ อาแว</t>
  </si>
  <si>
    <t>3959800098387</t>
  </si>
  <si>
    <t>นางสาวอภิญญา ยอดสอน</t>
  </si>
  <si>
    <t>3540200062751</t>
  </si>
  <si>
    <t>1579900232848</t>
  </si>
  <si>
    <t>1401600097833</t>
  </si>
  <si>
    <t>นายอรรคภพ ศรีรักษ์</t>
  </si>
  <si>
    <t>1101500130998</t>
  </si>
  <si>
    <t>นางสาวอรุณี เชื้อวิเศษ</t>
  </si>
  <si>
    <t>3361300015707</t>
  </si>
  <si>
    <t>นางสาวสมพร หมีหริ่ง</t>
  </si>
  <si>
    <t>3180500113266</t>
  </si>
  <si>
    <t>นางสาวพชร ตั้งทวีสุโข</t>
  </si>
  <si>
    <t>3110400260909</t>
  </si>
  <si>
    <t>นายอภิเดช บุญเนาว์</t>
  </si>
  <si>
    <t>3360101430525</t>
  </si>
  <si>
    <t>นายปิยมิตร งามเมือง</t>
  </si>
  <si>
    <t>3510200382730</t>
  </si>
  <si>
    <t>นายปริสุทธิ ฉิมพาลี</t>
  </si>
  <si>
    <t>3730101311298</t>
  </si>
  <si>
    <t>1102000946167</t>
  </si>
  <si>
    <t>นายณรงค์ฤทธิ์ บุญชัยวงค์</t>
  </si>
  <si>
    <t>1571100072121</t>
  </si>
  <si>
    <t>นางสาวแสงเดือน เรืองเศรษฐกิจ</t>
  </si>
  <si>
    <t>3609800032702</t>
  </si>
  <si>
    <t>1579900123291</t>
  </si>
  <si>
    <t>นางสาวปานทิพย์ ชาววังเย็น</t>
  </si>
  <si>
    <t>3720700115259</t>
  </si>
  <si>
    <t>3530100340083</t>
  </si>
  <si>
    <t>3100904357523</t>
  </si>
  <si>
    <t>3100501394561</t>
  </si>
  <si>
    <t>3341501681267</t>
  </si>
  <si>
    <t>นายธงชัย รัตนภักดี</t>
  </si>
  <si>
    <t>3450500604810</t>
  </si>
  <si>
    <t>นายณัฐวุฒิ ชันแสง</t>
  </si>
  <si>
    <t>3102200135681</t>
  </si>
  <si>
    <t>นายวิศรุต กลิ่นขจร</t>
  </si>
  <si>
    <t>1179900048714</t>
  </si>
  <si>
    <t>3101402305404</t>
  </si>
  <si>
    <t>1350100090350</t>
  </si>
  <si>
    <t>1509900482712</t>
  </si>
  <si>
    <t>5411600014183</t>
  </si>
  <si>
    <t>5201400069424</t>
  </si>
  <si>
    <t>นายนิรุธ ซื่อดี</t>
  </si>
  <si>
    <t>3400100552901</t>
  </si>
  <si>
    <t>นายธนาวุฒิ ทองเจริญวงศ์</t>
  </si>
  <si>
    <t>1409900621268</t>
  </si>
  <si>
    <t>นางสาวภาวินี คงสอน</t>
  </si>
  <si>
    <t>1260100051771</t>
  </si>
  <si>
    <t>นายศุภกร นิวาสะวัต</t>
  </si>
  <si>
    <t>1959900095898</t>
  </si>
  <si>
    <t>นายอนุกูล วิเขตกิจ</t>
  </si>
  <si>
    <t>1619900109930</t>
  </si>
  <si>
    <t>นายสุภัฏพงศ์ เลขะธรรม</t>
  </si>
  <si>
    <t>3801400427808</t>
  </si>
  <si>
    <t>1710200052669</t>
  </si>
  <si>
    <t>นางสาวนวลนภา วิลาดลัด</t>
  </si>
  <si>
    <t>1809900193530</t>
  </si>
  <si>
    <t>นางสาวแววดาว จันทะรี</t>
  </si>
  <si>
    <t>3650900373295</t>
  </si>
  <si>
    <t>1341600094380</t>
  </si>
  <si>
    <t>นายสุทธิพันธ์ เด่นแก้ว</t>
  </si>
  <si>
    <t>3520300531184</t>
  </si>
  <si>
    <t>นางสาวณิชาภา บัวละภา</t>
  </si>
  <si>
    <t>3529900247965</t>
  </si>
  <si>
    <t>นางนงคราญ หาญฤทธิ์</t>
  </si>
  <si>
    <t>3521000377725</t>
  </si>
  <si>
    <t>นางพิชามญชุ์ จามะลี</t>
  </si>
  <si>
    <t>3520300435134</t>
  </si>
  <si>
    <t>นางณิชนันทร์ เสาร์แก้ว</t>
  </si>
  <si>
    <t>3520300433468</t>
  </si>
  <si>
    <t>นางสาวพิมใจ สารพิมพ์</t>
  </si>
  <si>
    <t>5570200033596</t>
  </si>
  <si>
    <t>นางสาววิภาวดี ตาลธิ</t>
  </si>
  <si>
    <t>3510600309932</t>
  </si>
  <si>
    <t>นางสาวกรรณิการ์ มาปิงเรือน</t>
  </si>
  <si>
    <t>5520300021794</t>
  </si>
  <si>
    <t>นางสาวเกตณ์สิริมา วัฒนสิริธนโชติ</t>
  </si>
  <si>
    <t>5411190006691</t>
  </si>
  <si>
    <t>นางสาวณัฐพร จันทะพงษ์</t>
  </si>
  <si>
    <t>3430200400241</t>
  </si>
  <si>
    <t>นางวิมลณัฐ ไชยลังกา</t>
  </si>
  <si>
    <t>3539900046579</t>
  </si>
  <si>
    <t>นางกันธิยา สุวัชราพันธ์</t>
  </si>
  <si>
    <t>3510101165625</t>
  </si>
  <si>
    <t>นายสามารถ วิริยะ</t>
  </si>
  <si>
    <t>3501300198206</t>
  </si>
  <si>
    <t>นางสาววิไลภรณ์ ศรีสุคนธรัตน์</t>
  </si>
  <si>
    <t>3160101037884</t>
  </si>
  <si>
    <t>นายรัตนกาล โคตะโน</t>
  </si>
  <si>
    <t>3409900379625</t>
  </si>
  <si>
    <t>นางสาวนาตยา คงดี</t>
  </si>
  <si>
    <t>3720100038202</t>
  </si>
  <si>
    <t>นางสาวสกุณา พรประสิทธิ์แสง</t>
  </si>
  <si>
    <t>นางสาวอภิญญา แก้วดี</t>
  </si>
  <si>
    <t>3160500156542</t>
  </si>
  <si>
    <t>นายอนวัช ตันติรถานนท์</t>
  </si>
  <si>
    <t>1739900156112</t>
  </si>
  <si>
    <t>นางสาวจิราพร แซ่จู</t>
  </si>
  <si>
    <t>1909800347658</t>
  </si>
  <si>
    <t>นางปรัชญา ช้างเนียม</t>
  </si>
  <si>
    <t>3190600354010</t>
  </si>
  <si>
    <t>นางสาวกมลา บูชาญาติ</t>
  </si>
  <si>
    <t>3199900089352</t>
  </si>
  <si>
    <t>นางสาวเพ็ญลดา บุญสงกา</t>
  </si>
  <si>
    <t>1450200021847</t>
  </si>
  <si>
    <t>นายปรัชญา คงบาล</t>
  </si>
  <si>
    <t>3801200457886</t>
  </si>
  <si>
    <t>นายรุ่งศักดิ์ บุญสวน</t>
  </si>
  <si>
    <t>3100201715175</t>
  </si>
  <si>
    <t>นางสาวสุทิสา สนธิสง่า</t>
  </si>
  <si>
    <t>3199900019087</t>
  </si>
  <si>
    <t>นางยุวรี ปานกระโทก</t>
  </si>
  <si>
    <t>5401699001429</t>
  </si>
  <si>
    <t>นางอำไพ เอกาพันธ์</t>
  </si>
  <si>
    <t>3409900379510</t>
  </si>
  <si>
    <t>นางม่านแก้ว สุริยะ</t>
  </si>
  <si>
    <t>3470800563540</t>
  </si>
  <si>
    <t>นางสาววัชรีย์พร บุญสืบ</t>
  </si>
  <si>
    <t>3409900379480</t>
  </si>
  <si>
    <t>นางสุทธิ์ธิดา จำปาวงศ์</t>
  </si>
  <si>
    <t>3400100890173</t>
  </si>
  <si>
    <t>นายทองหล่อ ซื่อดี</t>
  </si>
  <si>
    <t>3400100552871</t>
  </si>
  <si>
    <t>นางสาวสุชีรา ศรอินทร์</t>
  </si>
  <si>
    <t>3409900379170</t>
  </si>
  <si>
    <t>นางสาวสุคนธ์ทิพย์ ยิ้มย่อง</t>
  </si>
  <si>
    <t>3400700718835</t>
  </si>
  <si>
    <t>นางสุดารัตน์ สงวนแก้ว</t>
  </si>
  <si>
    <t>3340100031619</t>
  </si>
  <si>
    <t>นางสาวพลอยไพลิน ยิ้มย่อง</t>
  </si>
  <si>
    <t>1400700144786</t>
  </si>
  <si>
    <t>นายวิรชาติ เก่งกว่าสิงห์</t>
  </si>
  <si>
    <t>3401700303284</t>
  </si>
  <si>
    <t>นายยุทธนา ยิ้มย่อง</t>
  </si>
  <si>
    <t>3400700718843</t>
  </si>
  <si>
    <t>นายสิริวัฑฒ วัฒนลักษณ์</t>
  </si>
  <si>
    <t>3450600377360</t>
  </si>
  <si>
    <t>นางสาวฐาณิญา ตันติเสวี</t>
  </si>
  <si>
    <t>3409900379439</t>
  </si>
  <si>
    <t>นางวงเดือน กฤษหมื่นไว</t>
  </si>
  <si>
    <t>3300900120853</t>
  </si>
  <si>
    <t>นางสาววันเพ็ญ สิทธิวงศ์</t>
  </si>
  <si>
    <t>3300300129361</t>
  </si>
  <si>
    <t>นางสาวรัศมี บัวโคกสูง</t>
  </si>
  <si>
    <t>3300100068423</t>
  </si>
  <si>
    <t>นายกว้าง แสนศรี</t>
  </si>
  <si>
    <t>3301600420631</t>
  </si>
  <si>
    <t>นางสาวดวงทิพย์ บัวใจบุญ</t>
  </si>
  <si>
    <t>3300101939304</t>
  </si>
  <si>
    <t>นางมัทนา เติมลาภ</t>
  </si>
  <si>
    <t>3300100370880</t>
  </si>
  <si>
    <t>นางสมจริง อังกระโทก</t>
  </si>
  <si>
    <t>3300101253402</t>
  </si>
  <si>
    <t>นางสาววรรณธนี ศรีสุคนธรัตน์</t>
  </si>
  <si>
    <t>3160101037876</t>
  </si>
  <si>
    <t>3301700075928</t>
  </si>
  <si>
    <t>นางกฤศณา บำรุงชัย</t>
  </si>
  <si>
    <t>3360100010603</t>
  </si>
  <si>
    <t>นางสาวดาระณี แก้วยศ</t>
  </si>
  <si>
    <t>5451100018821</t>
  </si>
  <si>
    <t>นางพัชรินทร์ หุนกระโทก</t>
  </si>
  <si>
    <t>3310500099954</t>
  </si>
  <si>
    <t>นายสมาน ใสบาล</t>
  </si>
  <si>
    <t>3501000040094</t>
  </si>
  <si>
    <t>3809900161383</t>
  </si>
  <si>
    <t>นางจันทร์เพ็ญ ไพเมือง</t>
  </si>
  <si>
    <t>3320700791347</t>
  </si>
  <si>
    <t>สุมณฑา  อรุณรักษา</t>
  </si>
  <si>
    <t>นางสาวกมลกิจ จิตรามาศ</t>
  </si>
  <si>
    <t>3800800167661</t>
  </si>
  <si>
    <t>นางมลธิรา คำปล้อง</t>
  </si>
  <si>
    <t>3800900677896</t>
  </si>
  <si>
    <t>นายศุภชัย ศุกรวัติ</t>
  </si>
  <si>
    <t>3940200532169</t>
  </si>
  <si>
    <t>3930500729600</t>
  </si>
  <si>
    <t>นางสาวกัญญาณัฐ เจิมจวง</t>
  </si>
  <si>
    <t>3650100627560</t>
  </si>
  <si>
    <t>นางสาวสุรีรัตน์ ถนอมวงค์</t>
  </si>
  <si>
    <t>3630200216545</t>
  </si>
  <si>
    <t>นางสาวสุภาพร พลแก้ว</t>
  </si>
  <si>
    <t>3620600255661</t>
  </si>
  <si>
    <t>3620100179567</t>
  </si>
  <si>
    <t>2560100012215</t>
  </si>
  <si>
    <t>นางสาวศิริลักษณ์ สงวนศิลป์</t>
  </si>
  <si>
    <t>1509900495971</t>
  </si>
  <si>
    <t>นายวีระศักดิ์ การิน</t>
  </si>
  <si>
    <t>นางไพริน ไชยสมาน</t>
  </si>
  <si>
    <t>4770100004144</t>
  </si>
  <si>
    <t>นางสาวเอื้อมฟ้า นามโพธิ์</t>
  </si>
  <si>
    <t>1309700022353</t>
  </si>
  <si>
    <t>นายยุทธพล ชูเก็น</t>
  </si>
  <si>
    <t>3930500100809</t>
  </si>
  <si>
    <t>นางสาวอุบล ไล้ทอง</t>
  </si>
  <si>
    <t>3610700363806</t>
  </si>
  <si>
    <t>นายสุจิน ศรีแปลก</t>
  </si>
  <si>
    <t>1709900185082</t>
  </si>
  <si>
    <t>นางสาวณัชชา กองอุนนท์</t>
  </si>
  <si>
    <t>3190900405582</t>
  </si>
  <si>
    <t>นายปราโมทย์ บุญนิวัฒน์</t>
  </si>
  <si>
    <t>3330700020740</t>
  </si>
  <si>
    <t>นางสาวดวงใจ ศิลปขันธ์</t>
  </si>
  <si>
    <t>3200900242356</t>
  </si>
  <si>
    <t>นางสาวพิชญา ทิพย์ชัย</t>
  </si>
  <si>
    <t>3650100566781</t>
  </si>
  <si>
    <t>นางสาวสิริกัลยา ชินกลาง</t>
  </si>
  <si>
    <t>3300600250875</t>
  </si>
  <si>
    <t>นางสาวพันธิตรา บุญเรือง</t>
  </si>
  <si>
    <t>3510100588702</t>
  </si>
  <si>
    <t>นางสยุมพร ศีลสมบูรณ์</t>
  </si>
  <si>
    <t>5101400055199</t>
  </si>
  <si>
    <t>นายประสิทธิ์ ศรีแสง</t>
  </si>
  <si>
    <t>3431000240291</t>
  </si>
  <si>
    <t>นางสาววิภาพร จันทรเสนา</t>
  </si>
  <si>
    <t>1410400004423</t>
  </si>
  <si>
    <t>นางเยาวลักษณ์ แสงเขียว</t>
  </si>
  <si>
    <t>3480600329411</t>
  </si>
  <si>
    <t>นางสาวศุภนันท์ บุญอากาศ</t>
  </si>
  <si>
    <t>1320500091361</t>
  </si>
  <si>
    <t>นายเกรียงไกร ล้านกันทา</t>
  </si>
  <si>
    <t>5521090004890</t>
  </si>
  <si>
    <t>นายธนา เข็มพิลา</t>
  </si>
  <si>
    <t>3309900936649</t>
  </si>
  <si>
    <t>นางสาวศรัญญา สุขเพิ่ม</t>
  </si>
  <si>
    <t>1309900420611</t>
  </si>
  <si>
    <t>นางสาวกนกวรรณ ยะพรม</t>
  </si>
  <si>
    <t>1509900698812</t>
  </si>
  <si>
    <t>นายศักดิ์อุบล ศรีขาว</t>
  </si>
  <si>
    <t>3340400588066</t>
  </si>
  <si>
    <t>นางมาริน ทิพย์เนตร</t>
  </si>
  <si>
    <t>1101400798334</t>
  </si>
  <si>
    <t>นายทนงศักดิ์ ไชยสงคราม</t>
  </si>
  <si>
    <t>3341500108415</t>
  </si>
  <si>
    <t>1309900394718</t>
  </si>
  <si>
    <t>นายธนัช ปิ่นทอง</t>
  </si>
  <si>
    <t>3900100355371</t>
  </si>
  <si>
    <t>นายธเนษฐ คูรัตนศิริ</t>
  </si>
  <si>
    <t>1709900188731</t>
  </si>
  <si>
    <t>นางสาวจิฏารินทร์ ประทุมชาติ</t>
  </si>
  <si>
    <t>3341600123092</t>
  </si>
  <si>
    <t>นายเจษฎา ปานสีใหม</t>
  </si>
  <si>
    <t>3809900194290</t>
  </si>
  <si>
    <t>นางสาววิชุตา หวังแห</t>
  </si>
  <si>
    <t>1900300024410</t>
  </si>
  <si>
    <t>นายศรัณย์ เซ่งตระกูล</t>
  </si>
  <si>
    <t>3809900398162</t>
  </si>
  <si>
    <t>นางประภาศรี พัทสระ</t>
  </si>
  <si>
    <t>3869900059431</t>
  </si>
  <si>
    <t>นางสาวพรพิรา ดอเลาะ</t>
  </si>
  <si>
    <t>3969900026094</t>
  </si>
  <si>
    <t>3900100297265</t>
  </si>
  <si>
    <t>นางสาวสุนันทา ทองโอ่</t>
  </si>
  <si>
    <t>3959900450082</t>
  </si>
  <si>
    <t>นางพรทิพย์ แก้วใหม่</t>
  </si>
  <si>
    <t>3900200231363</t>
  </si>
  <si>
    <t>5961199003282</t>
  </si>
  <si>
    <t>3321100097891</t>
  </si>
  <si>
    <t>นางสาวฐาณิญา  ตันติเสวี</t>
  </si>
  <si>
    <t>นางวิภาวี  ขาวดี</t>
  </si>
  <si>
    <t>นางกรกมล  มัชฌิมาภิโร</t>
  </si>
  <si>
    <t>นางสาววิภาพร  จันทรเสนา</t>
  </si>
  <si>
    <t>นายธเนษฐ  คูรัตนศิริ</t>
  </si>
  <si>
    <t>นายเอกธงชัย  ขาวสอาด</t>
  </si>
  <si>
    <t xml:space="preserve">นางสาวนารี  ตันทะศิลป์ </t>
  </si>
  <si>
    <t>นางสาวลัคนาพร  ขุนพิพิธ</t>
  </si>
  <si>
    <t>ว่าที่ร้อยตรีหญิงสมใจ  จั่วนาน</t>
  </si>
  <si>
    <t>นายศรัณวิชญ์  พึ่งภักดิ์ชินเกษม</t>
  </si>
  <si>
    <t>นางสาวภาวิดา  สายโอภาศ</t>
  </si>
  <si>
    <t>นายตรีนัยน์  นพรัตน์</t>
  </si>
  <si>
    <t>นางสาววรรณิศา  สายแก้ว</t>
  </si>
  <si>
    <t>นางสาวชุลีกร  พิมพ์ประสานต์</t>
  </si>
  <si>
    <t xml:space="preserve">นางสาวศิริพร  สืบเสระ </t>
  </si>
  <si>
    <t xml:space="preserve">นายเกียรติพงศ์  อินมา </t>
  </si>
  <si>
    <t>นางสาววรรณระวี  สุขโหมด</t>
  </si>
  <si>
    <t>นางพวงแก้ว  ทรัพย์ประเสริฐ</t>
  </si>
  <si>
    <t>นายศิริพล  ยิ้มดี</t>
  </si>
  <si>
    <t>นายสังเวียน  กฤษวัฒนานนท์</t>
  </si>
  <si>
    <t>นายอรรถพงศ์  อุดม</t>
  </si>
  <si>
    <t xml:space="preserve">นายนพดล  กันทะสาร </t>
  </si>
  <si>
    <t>นายชัยพัทธ์  เชื้อเขียว</t>
  </si>
  <si>
    <t xml:space="preserve">นายช่างเครื่องกล </t>
  </si>
  <si>
    <t xml:space="preserve">ช่างเจาะบ่อบาดาล </t>
  </si>
  <si>
    <t>นางสาวพรพรหม  รักษาศิลป์</t>
  </si>
  <si>
    <t>นางสาวประเสริฐบัว  เอี้ยวประเสริฐ</t>
  </si>
  <si>
    <t>ว่าที่ร้อยตรีปรีดี  คำดี</t>
  </si>
  <si>
    <t xml:space="preserve">นายพรรษา  รอดตัว </t>
  </si>
  <si>
    <t>นายสมบูรณ์  ดอกตาลยงค์</t>
  </si>
  <si>
    <t xml:space="preserve">นายช่างเทคนิค </t>
  </si>
  <si>
    <t>นายอิศราวุธ  วงษ์มณี</t>
  </si>
  <si>
    <t>นายธนาชัย  อินตาพวง</t>
  </si>
  <si>
    <t>นายชาติพยัคฆ์  ไชยหงษ์</t>
  </si>
  <si>
    <t>นายนิรันดร์  ตาลงาม</t>
  </si>
  <si>
    <t xml:space="preserve">นายเกษฎา  กุลบุตร </t>
  </si>
  <si>
    <t>นายชัยมงคล  ศรีหวัง</t>
  </si>
  <si>
    <t>นางสาวปานชีวา  ปารัว</t>
  </si>
  <si>
    <t>นายชัยยศ  คำนา</t>
  </si>
  <si>
    <t xml:space="preserve">นายชาตรี  ไกรรอด </t>
  </si>
  <si>
    <t>นายโกศล  ละอองทอง</t>
  </si>
  <si>
    <t>นายสำฤทธิ์  เสทียนรัมย์</t>
  </si>
  <si>
    <t xml:space="preserve">นายศิริเดช  ศิริปรุ </t>
  </si>
  <si>
    <t>นายพฤฒิ  แก้วจันทร์</t>
  </si>
  <si>
    <t>นางกมลพรรณ  เศียรอุ่น</t>
  </si>
  <si>
    <t>นายสมยศ  รัดบ้านด่าน</t>
  </si>
  <si>
    <t>นายจิรกิตต์  แก้วสวัสดิ์</t>
  </si>
  <si>
    <t>นายกิตติพล  หนูดำ</t>
  </si>
  <si>
    <t xml:space="preserve">นายนิกร  กลับกล่อม </t>
  </si>
  <si>
    <t>นายธีระพงษ์  ลาวเพชร</t>
  </si>
  <si>
    <t>นายล้อมพงศ์  เกิดชูกุล</t>
  </si>
  <si>
    <t>นายสุธา  จันทร์ประเสริฐ</t>
  </si>
  <si>
    <t>นายช่างเครื่องกล</t>
  </si>
  <si>
    <t>นายบัญชา  ลังกาเปี้ย</t>
  </si>
  <si>
    <t>นายวทัญญู  มะลิขาว</t>
  </si>
  <si>
    <t>นายคณเดช  หน่อเทพ</t>
  </si>
  <si>
    <t xml:space="preserve">นายจีรณะ  น้อยรอด </t>
  </si>
  <si>
    <t>ช่างเจาะบ่อบาดาล</t>
  </si>
  <si>
    <t>นายนิคม  ล้นเหลือ</t>
  </si>
  <si>
    <t>นางสาวสุจินดา  วันชะเอม</t>
  </si>
  <si>
    <t>นายนพดล  ทิพย์เนตร</t>
  </si>
  <si>
    <t>นายพงษ์พัฒน์  หลำหนู</t>
  </si>
  <si>
    <t>นายชูเกียรติ  จอน้อย</t>
  </si>
  <si>
    <t>นายสุรเชษฐ์  ช้อยบัวงาม</t>
  </si>
  <si>
    <t>นายนารเรศ  บุญช่วย</t>
  </si>
  <si>
    <t>นายมาโนช  วีระเชื้อ</t>
  </si>
  <si>
    <t>นางสาวกรรณิการ์  ดิ่งกลาง</t>
  </si>
  <si>
    <t>นายศิวัช  ดวงศร</t>
  </si>
  <si>
    <t>นายพงศ์พันธุ์  ชูทรัพย์</t>
  </si>
  <si>
    <t>นายปิยะวัฒน์  เพียรปรุ</t>
  </si>
  <si>
    <t xml:space="preserve">นายพรชัย  วังสันต์ </t>
  </si>
  <si>
    <t>นายวัลลภ  แสงเงิน</t>
  </si>
  <si>
    <t>นางสาวเจริญศรี  มันทะรา</t>
  </si>
  <si>
    <t>นายสมัคร  แสนศรี</t>
  </si>
  <si>
    <t>นายธงไชย  พรหมโสภา</t>
  </si>
  <si>
    <t>นายอนุพงษ์  แสนดวง</t>
  </si>
  <si>
    <t>นายอิทธิพล  อุ่นสวาด</t>
  </si>
  <si>
    <t>นายชากฤช  นาคคชฤทธิ์</t>
  </si>
  <si>
    <t>นายอภิวัฒน์  อินตาจัด</t>
  </si>
  <si>
    <t xml:space="preserve">นายทศพล  ดาบพิมพ์ศรี </t>
  </si>
  <si>
    <t>นายประเสริฐ  ศิริดล</t>
  </si>
  <si>
    <t>นางสาวกิตติยา  ภาพันธ์</t>
  </si>
  <si>
    <t>นายเมธี  บุญเริ่ม</t>
  </si>
  <si>
    <t>นายกิตติชัย  ประทุมชาติ</t>
  </si>
  <si>
    <t>นายธวัชชัย  สืบสร้อย</t>
  </si>
  <si>
    <t xml:space="preserve">นายหนุ่ม  โกสีนาม </t>
  </si>
  <si>
    <t>นายยุทธพร  ไชยธงรัตน์</t>
  </si>
  <si>
    <t>นางสาวศศิกานต์  สายสหัส</t>
  </si>
  <si>
    <t>นางสาวศุภษร  เหลืองสุวรรณ</t>
  </si>
  <si>
    <t>นายกวี  เพชรแสวง</t>
  </si>
  <si>
    <t>นายธนากร  ทองสาย</t>
  </si>
  <si>
    <t>นายพงษ์ชัย  เสริมสกุลชาติ</t>
  </si>
  <si>
    <t xml:space="preserve">นายสุรศักดิ์  เหมือนกู้ </t>
  </si>
  <si>
    <t>นายนิรัตน์  รอดแก้ว</t>
  </si>
  <si>
    <t>นายวีระศักดิ์  การิน</t>
  </si>
  <si>
    <t>3100500693441</t>
  </si>
  <si>
    <t>1700400143846</t>
  </si>
  <si>
    <t>1100600177561</t>
  </si>
  <si>
    <t>1800300042681</t>
  </si>
  <si>
    <t>1100500606649</t>
  </si>
  <si>
    <t>1330500086414</t>
  </si>
  <si>
    <t>1102001653121</t>
  </si>
  <si>
    <t>1549900115094</t>
  </si>
  <si>
    <t>1102001014101</t>
  </si>
  <si>
    <t>394020061917 5</t>
  </si>
  <si>
    <t>5700790025625</t>
  </si>
  <si>
    <t>1309900731226</t>
  </si>
  <si>
    <t>1489900140031</t>
  </si>
  <si>
    <t>1101800117369</t>
  </si>
  <si>
    <t>1160100350485</t>
  </si>
  <si>
    <t>3700100627216</t>
  </si>
  <si>
    <t>3102200154317</t>
  </si>
  <si>
    <t>3540700303642</t>
  </si>
  <si>
    <t>3361300200091</t>
  </si>
  <si>
    <t>1350100233029</t>
  </si>
  <si>
    <t>1900100086900</t>
  </si>
  <si>
    <t>3630100636453</t>
  </si>
  <si>
    <t>3309900720751</t>
  </si>
  <si>
    <t>3720100106704</t>
  </si>
  <si>
    <t>3650500342473</t>
  </si>
  <si>
    <t>3190500004289</t>
  </si>
  <si>
    <t>3311000915630</t>
  </si>
  <si>
    <t>2841500017263</t>
  </si>
  <si>
    <t>1930800037146</t>
  </si>
  <si>
    <t>1539900024340</t>
  </si>
  <si>
    <t>1729900209232</t>
  </si>
  <si>
    <t>1700300036444</t>
  </si>
  <si>
    <t>3480200277198</t>
  </si>
  <si>
    <t>3400200069307</t>
  </si>
  <si>
    <t>1470800107441</t>
  </si>
  <si>
    <t>1460500128523</t>
  </si>
  <si>
    <t>3341200100290</t>
  </si>
  <si>
    <t>3900100250269</t>
  </si>
  <si>
    <t>3521300020717</t>
  </si>
  <si>
    <t>3570100656013</t>
  </si>
  <si>
    <t>1150600100771</t>
  </si>
  <si>
    <t>5180100036198</t>
  </si>
  <si>
    <t>3720500005123</t>
  </si>
  <si>
    <t>3199900005132</t>
  </si>
  <si>
    <t>1451100125285</t>
  </si>
  <si>
    <t>3350800309610</t>
  </si>
  <si>
    <t>1679900219913</t>
  </si>
  <si>
    <t>3400100824201</t>
  </si>
  <si>
    <t>1220400093410</t>
  </si>
  <si>
    <t>3310700876385</t>
  </si>
  <si>
    <t>1300600016728</t>
  </si>
  <si>
    <t>1749900242213</t>
  </si>
  <si>
    <t>1920400139715</t>
  </si>
  <si>
    <t>1840600052321</t>
  </si>
  <si>
    <t>3801300281488</t>
  </si>
  <si>
    <t>3920700174555</t>
  </si>
  <si>
    <t>1529900058317</t>
  </si>
  <si>
    <t>1659900091615</t>
  </si>
  <si>
    <t>1660500121845</t>
  </si>
  <si>
    <t>5640500007913</t>
  </si>
  <si>
    <t>3750200050590</t>
  </si>
  <si>
    <t>1269900107639</t>
  </si>
  <si>
    <t>1700400139334</t>
  </si>
  <si>
    <t>3700701038363</t>
  </si>
  <si>
    <t>1670600137816</t>
  </si>
  <si>
    <t>5300100071773</t>
  </si>
  <si>
    <t>3251200507960</t>
  </si>
  <si>
    <t>3220300388759</t>
  </si>
  <si>
    <t>1301600057352</t>
  </si>
  <si>
    <t>1479900017166</t>
  </si>
  <si>
    <t>3470300227354</t>
  </si>
  <si>
    <t>3410100323252</t>
  </si>
  <si>
    <t>3341500759521</t>
  </si>
  <si>
    <t>1341600082284</t>
  </si>
  <si>
    <t>3341500748490</t>
  </si>
  <si>
    <t>5320500036479</t>
  </si>
  <si>
    <t>1930900010231</t>
  </si>
  <si>
    <t>3901000120992</t>
  </si>
  <si>
    <t>1939900153197</t>
  </si>
  <si>
    <t>1930300118279</t>
  </si>
  <si>
    <t>1640600083601</t>
  </si>
  <si>
    <t>2640100016775</t>
  </si>
  <si>
    <t>1639900092344</t>
  </si>
  <si>
    <t>1571100068736</t>
  </si>
  <si>
    <t>1100800162495</t>
  </si>
  <si>
    <t>สำนักทรัพยากรน้ำบาดาล เขต 1 (ลำปาง)</t>
  </si>
  <si>
    <t>สำนักทรัพยากรน้ำบาดาล เขต 3 (สระบุรี)</t>
  </si>
  <si>
    <t>สำนักทรัพยากรน้ำบาดาล เขต 4 (ขอนแก่น)</t>
  </si>
  <si>
    <t>สำนักทรัพยากรน้ำบาดาล เขต 5 (นครราชสีมา)</t>
  </si>
  <si>
    <t>สำนักทรัพยากรน้ำบาดาล เขต 6 (ตรัง)</t>
  </si>
  <si>
    <t>สำนักทรัพยากรน้ำบาดาล เขต 7 (กำแพงเพชร)</t>
  </si>
  <si>
    <t>สำนักทรัพยากรน้ำบาดาล เขต 8 (ราชบุรี)</t>
  </si>
  <si>
    <t>สำนักทรัพยากรน้ำบาดาล เขต 9 (ระยอง)</t>
  </si>
  <si>
    <t>สำนักทรัพยากรน้ำบาดาล เขต 10 (อุดรธานี)</t>
  </si>
  <si>
    <t>สำนักทรัพยากรน้ำบาดาล เขต 11 (อุบลราชธานี)</t>
  </si>
  <si>
    <t>สำนักทรัพยากรน้ำบาดาล เขต 12 (สงขลา)</t>
  </si>
  <si>
    <t>สำนักทรัพยากรน้ำบาดาล เขต 2 (สุพรรณบุรี)</t>
  </si>
  <si>
    <t>ณ วันที่ 1 มีนาคม 2558</t>
  </si>
  <si>
    <t>นายธาตรี  เดชอุ่ม</t>
  </si>
  <si>
    <t>นายดนตรี  พลเภรี</t>
  </si>
  <si>
    <t>นายสิรวิชญ์  ศรีสุวรรณ</t>
  </si>
  <si>
    <t>นายจิระศักดิ์  พ่วงพี</t>
  </si>
  <si>
    <t>บัญชีรายชื่อพนักงานราชการ สังกัดกรมทรัพยากรน้ำบาดาล</t>
  </si>
  <si>
    <t>จำนวนคน</t>
  </si>
  <si>
    <t>ลำดับ</t>
  </si>
  <si>
    <t>ส่วนราชการ</t>
  </si>
  <si>
    <t xml:space="preserve"> 1 มี.ค. 58</t>
  </si>
  <si>
    <t>ส่วนกลาง</t>
  </si>
  <si>
    <t>สำนักทรัพยากรน้ำบาดาล เขต 1</t>
  </si>
  <si>
    <t>สำนักทรัพยากรน้ำบาดาล เขต 2</t>
  </si>
  <si>
    <t>สำนักทรัพยากรน้ำบาดาล เขต 3</t>
  </si>
  <si>
    <t>สำนักทรัพยากรน้ำบาดาล เขต 4</t>
  </si>
  <si>
    <t>สำนักทรัพยากรน้ำบาดาล เขต 5</t>
  </si>
  <si>
    <t>สำนักทรัพยากรน้ำบาดาล เขต 6</t>
  </si>
  <si>
    <t>สำนักทรัพยากรน้ำบาดาล เขต 7</t>
  </si>
  <si>
    <t>สำนักทรัพยากรน้ำบาดาล เขต 8</t>
  </si>
  <si>
    <t>สำนักทรัพยากรน้ำบาดาล เขต 9</t>
  </si>
  <si>
    <t>สำนักทรัพยากรน้ำบาดาล เขต 10</t>
  </si>
  <si>
    <t>สำนักทรัพยากรน้ำบาดาล เขต 11</t>
  </si>
  <si>
    <t>สำนักทรัพยากรน้ำบาดาล เขต 12</t>
  </si>
  <si>
    <t>รวม</t>
  </si>
  <si>
    <t>สรุปจำนวนพนักงานราชการ สังกัดกรมทรัพยากรน้ำบาดาล</t>
  </si>
  <si>
    <t>นายกฤษณพงศ์ ทาวรัตน์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</si>
</sst>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#,##0.0;[Red]#,##0.0"/>
    <numFmt numFmtId="190" formatCode="#,##0.0"/>
  </numFmts>
  <fonts count="15">
    <font>
      <sz val="11"/>
      <color theme="1"/>
      <name val="Tahoma"/>
      <family val="2"/>
      <charset val="222"/>
      <scheme val="minor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0"/>
      <name val="Arial"/>
      <family val="2"/>
    </font>
    <font>
      <b/>
      <u/>
      <sz val="14"/>
      <name val="TH SarabunIT๙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4"/>
      <color indexed="8"/>
      <name val="TH SarabunIT๙"/>
      <family val="2"/>
    </font>
    <font>
      <b/>
      <sz val="14"/>
      <color rgb="FFFF0000"/>
      <name val="TH SarabunIT๙"/>
      <family val="2"/>
    </font>
    <font>
      <sz val="14"/>
      <color indexed="8"/>
      <name val="TH SarabunIT๙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ill="0"/>
    <xf numFmtId="0" fontId="5" fillId="0" borderId="0" applyFill="0"/>
    <xf numFmtId="0" fontId="5" fillId="0" borderId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8" fillId="0" borderId="0"/>
    <xf numFmtId="0" fontId="5" fillId="0" borderId="0" applyFill="0"/>
    <xf numFmtId="0" fontId="5" fillId="0" borderId="0" applyFill="0"/>
    <xf numFmtId="0" fontId="5" fillId="0" borderId="0" applyFill="0"/>
    <xf numFmtId="0" fontId="5" fillId="0" borderId="0" applyFill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5" fillId="0" borderId="0" applyFill="0"/>
    <xf numFmtId="0" fontId="5" fillId="0" borderId="0"/>
    <xf numFmtId="0" fontId="9" fillId="0" borderId="0"/>
    <xf numFmtId="0" fontId="8" fillId="0" borderId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49">
    <xf numFmtId="0" fontId="0" fillId="0" borderId="0" xfId="0"/>
    <xf numFmtId="0" fontId="4" fillId="0" borderId="2" xfId="27" applyFont="1" applyFill="1" applyBorder="1" applyAlignment="1">
      <alignment horizontal="center"/>
    </xf>
    <xf numFmtId="0" fontId="4" fillId="0" borderId="2" xfId="14" applyFont="1" applyFill="1" applyBorder="1" applyAlignment="1">
      <alignment horizontal="left"/>
    </xf>
    <xf numFmtId="0" fontId="4" fillId="0" borderId="2" xfId="14" applyFont="1" applyFill="1" applyBorder="1" applyAlignment="1">
      <alignment horizontal="center"/>
    </xf>
    <xf numFmtId="0" fontId="4" fillId="0" borderId="2" xfId="27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24" applyFont="1" applyFill="1" applyBorder="1" applyAlignment="1">
      <alignment horizontal="left"/>
    </xf>
    <xf numFmtId="0" fontId="4" fillId="0" borderId="2" xfId="27" applyFont="1" applyFill="1" applyBorder="1" applyAlignment="1">
      <alignment horizontal="center" vertical="top"/>
    </xf>
    <xf numFmtId="0" fontId="4" fillId="0" borderId="2" xfId="14" applyFont="1" applyFill="1" applyBorder="1" applyAlignment="1">
      <alignment horizontal="center" vertical="top" wrapText="1"/>
    </xf>
    <xf numFmtId="0" fontId="4" fillId="0" borderId="2" xfId="14" quotePrefix="1" applyFont="1" applyFill="1" applyBorder="1" applyAlignment="1">
      <alignment horizontal="left"/>
    </xf>
    <xf numFmtId="0" fontId="4" fillId="0" borderId="2" xfId="14" applyFont="1" applyFill="1" applyBorder="1" applyAlignment="1" applyProtection="1">
      <alignment horizontal="left"/>
    </xf>
    <xf numFmtId="0" fontId="4" fillId="0" borderId="2" xfId="14" applyFont="1" applyFill="1" applyBorder="1" applyAlignment="1" applyProtection="1">
      <alignment horizontal="center"/>
    </xf>
    <xf numFmtId="0" fontId="4" fillId="0" borderId="2" xfId="27" applyFont="1" applyFill="1" applyBorder="1" applyAlignment="1">
      <alignment horizontal="left" vertical="center"/>
    </xf>
    <xf numFmtId="0" fontId="4" fillId="0" borderId="2" xfId="10" applyFont="1" applyFill="1" applyBorder="1" applyAlignment="1">
      <alignment horizontal="center"/>
    </xf>
    <xf numFmtId="0" fontId="4" fillId="0" borderId="2" xfId="10" applyFont="1" applyFill="1" applyBorder="1" applyAlignment="1">
      <alignment horizontal="left"/>
    </xf>
    <xf numFmtId="187" fontId="4" fillId="0" borderId="0" xfId="21" applyNumberFormat="1" applyFont="1" applyFill="1" applyBorder="1"/>
    <xf numFmtId="0" fontId="4" fillId="0" borderId="0" xfId="0" applyFont="1" applyFill="1" applyBorder="1"/>
    <xf numFmtId="0" fontId="4" fillId="0" borderId="0" xfId="14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4" fillId="0" borderId="2" xfId="27" applyFont="1" applyFill="1" applyBorder="1"/>
    <xf numFmtId="0" fontId="4" fillId="0" borderId="2" xfId="27" applyFont="1" applyFill="1" applyBorder="1" applyAlignment="1">
      <alignment horizontal="left" vertical="top"/>
    </xf>
    <xf numFmtId="0" fontId="4" fillId="0" borderId="0" xfId="0" applyFont="1" applyFill="1" applyBorder="1" applyAlignment="1"/>
    <xf numFmtId="0" fontId="4" fillId="0" borderId="3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left" vertical="top"/>
    </xf>
    <xf numFmtId="0" fontId="3" fillId="0" borderId="0" xfId="14" applyFont="1" applyFill="1" applyBorder="1" applyAlignment="1">
      <alignment horizontal="center"/>
    </xf>
    <xf numFmtId="0" fontId="4" fillId="0" borderId="2" xfId="28" applyFont="1" applyFill="1" applyBorder="1"/>
    <xf numFmtId="3" fontId="4" fillId="0" borderId="2" xfId="18" applyNumberFormat="1" applyFont="1" applyFill="1" applyBorder="1" applyAlignment="1">
      <alignment horizontal="center"/>
    </xf>
    <xf numFmtId="0" fontId="4" fillId="0" borderId="2" xfId="28" applyFont="1" applyFill="1" applyBorder="1" applyAlignment="1">
      <alignment horizontal="center"/>
    </xf>
    <xf numFmtId="0" fontId="4" fillId="0" borderId="2" xfId="28" applyFont="1" applyFill="1" applyBorder="1" applyAlignment="1">
      <alignment horizontal="left"/>
    </xf>
    <xf numFmtId="1" fontId="3" fillId="0" borderId="0" xfId="14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top"/>
    </xf>
    <xf numFmtId="1" fontId="4" fillId="0" borderId="2" xfId="14" applyNumberFormat="1" applyFont="1" applyFill="1" applyBorder="1" applyAlignment="1">
      <alignment horizontal="center" vertical="top" wrapText="1"/>
    </xf>
    <xf numFmtId="0" fontId="6" fillId="0" borderId="2" xfId="14" applyFont="1" applyFill="1" applyBorder="1" applyAlignment="1">
      <alignment horizontal="left" vertical="top"/>
    </xf>
    <xf numFmtId="0" fontId="4" fillId="0" borderId="5" xfId="14" applyFont="1" applyFill="1" applyBorder="1" applyAlignment="1">
      <alignment horizontal="center"/>
    </xf>
    <xf numFmtId="0" fontId="4" fillId="0" borderId="2" xfId="14" applyFont="1" applyFill="1" applyBorder="1" applyAlignment="1">
      <alignment horizontal="left" wrapText="1"/>
    </xf>
    <xf numFmtId="0" fontId="4" fillId="0" borderId="2" xfId="14" applyFont="1" applyFill="1" applyBorder="1" applyAlignment="1">
      <alignment horizontal="center" wrapText="1"/>
    </xf>
    <xf numFmtId="0" fontId="4" fillId="0" borderId="5" xfId="27" applyFont="1" applyFill="1" applyBorder="1" applyAlignment="1">
      <alignment horizontal="center"/>
    </xf>
    <xf numFmtId="0" fontId="3" fillId="0" borderId="1" xfId="14" applyFont="1" applyFill="1" applyBorder="1" applyAlignment="1">
      <alignment horizontal="center" vertical="center" wrapText="1"/>
    </xf>
    <xf numFmtId="1" fontId="3" fillId="0" borderId="1" xfId="14" applyNumberFormat="1" applyFont="1" applyFill="1" applyBorder="1" applyAlignment="1">
      <alignment horizontal="center" vertical="center" wrapText="1"/>
    </xf>
    <xf numFmtId="0" fontId="3" fillId="0" borderId="0" xfId="14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" fontId="4" fillId="0" borderId="4" xfId="14" applyNumberFormat="1" applyFont="1" applyFill="1" applyBorder="1" applyAlignment="1">
      <alignment horizontal="center" vertical="top" wrapText="1"/>
    </xf>
    <xf numFmtId="4" fontId="2" fillId="0" borderId="2" xfId="21" applyNumberFormat="1" applyFont="1" applyFill="1" applyBorder="1" applyAlignment="1">
      <alignment horizontal="center"/>
    </xf>
    <xf numFmtId="4" fontId="3" fillId="0" borderId="2" xfId="2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/>
    </xf>
    <xf numFmtId="4" fontId="3" fillId="0" borderId="6" xfId="21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/>
    </xf>
    <xf numFmtId="4" fontId="3" fillId="0" borderId="3" xfId="2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4" fillId="0" borderId="5" xfId="14" applyFont="1" applyFill="1" applyBorder="1" applyAlignment="1">
      <alignment horizontal="center" vertical="top" wrapText="1"/>
    </xf>
    <xf numFmtId="0" fontId="4" fillId="0" borderId="6" xfId="14" applyFont="1" applyFill="1" applyBorder="1" applyAlignment="1">
      <alignment horizontal="center" vertical="top" wrapText="1"/>
    </xf>
    <xf numFmtId="0" fontId="4" fillId="0" borderId="3" xfId="14" applyFont="1" applyFill="1" applyBorder="1" applyAlignment="1">
      <alignment horizontal="left"/>
    </xf>
    <xf numFmtId="0" fontId="4" fillId="0" borderId="3" xfId="14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88" fontId="3" fillId="0" borderId="0" xfId="14" applyNumberFormat="1" applyFont="1" applyFill="1" applyBorder="1" applyAlignment="1">
      <alignment horizontal="center"/>
    </xf>
    <xf numFmtId="188" fontId="3" fillId="0" borderId="1" xfId="14" applyNumberFormat="1" applyFont="1" applyFill="1" applyBorder="1" applyAlignment="1">
      <alignment horizontal="center" vertical="center" wrapText="1"/>
    </xf>
    <xf numFmtId="188" fontId="4" fillId="0" borderId="2" xfId="14" applyNumberFormat="1" applyFont="1" applyFill="1" applyBorder="1" applyAlignment="1">
      <alignment horizontal="center" vertical="top" wrapText="1"/>
    </xf>
    <xf numFmtId="188" fontId="4" fillId="0" borderId="2" xfId="21" applyNumberFormat="1" applyFont="1" applyFill="1" applyBorder="1" applyAlignment="1">
      <alignment horizontal="center"/>
    </xf>
    <xf numFmtId="188" fontId="4" fillId="0" borderId="2" xfId="18" applyNumberFormat="1" applyFont="1" applyFill="1" applyBorder="1" applyAlignment="1">
      <alignment horizontal="center"/>
    </xf>
    <xf numFmtId="188" fontId="4" fillId="0" borderId="3" xfId="21" applyNumberFormat="1" applyFont="1" applyFill="1" applyBorder="1" applyAlignment="1">
      <alignment horizontal="center"/>
    </xf>
    <xf numFmtId="188" fontId="4" fillId="0" borderId="2" xfId="14" applyNumberFormat="1" applyFont="1" applyFill="1" applyBorder="1" applyAlignment="1">
      <alignment horizontal="center"/>
    </xf>
    <xf numFmtId="188" fontId="4" fillId="0" borderId="2" xfId="1" applyNumberFormat="1" applyFont="1" applyFill="1" applyBorder="1" applyAlignment="1">
      <alignment horizontal="center"/>
    </xf>
    <xf numFmtId="188" fontId="4" fillId="0" borderId="0" xfId="0" applyNumberFormat="1" applyFont="1" applyFill="1" applyBorder="1" applyAlignment="1">
      <alignment horizontal="center"/>
    </xf>
    <xf numFmtId="188" fontId="4" fillId="0" borderId="2" xfId="0" applyNumberFormat="1" applyFont="1" applyFill="1" applyBorder="1" applyAlignment="1">
      <alignment horizontal="center"/>
    </xf>
    <xf numFmtId="188" fontId="4" fillId="0" borderId="3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5" xfId="14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0" fontId="4" fillId="0" borderId="2" xfId="0" quotePrefix="1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1" fontId="4" fillId="0" borderId="2" xfId="21" applyNumberFormat="1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 vertical="top"/>
    </xf>
    <xf numFmtId="1" fontId="4" fillId="0" borderId="5" xfId="14" applyNumberFormat="1" applyFont="1" applyFill="1" applyBorder="1" applyAlignment="1">
      <alignment horizontal="center" vertical="top" wrapText="1"/>
    </xf>
    <xf numFmtId="188" fontId="4" fillId="0" borderId="5" xfId="21" applyNumberFormat="1" applyFont="1" applyFill="1" applyBorder="1" applyAlignment="1">
      <alignment horizontal="center"/>
    </xf>
    <xf numFmtId="188" fontId="4" fillId="0" borderId="0" xfId="2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2" xfId="14" applyFont="1" applyFill="1" applyBorder="1" applyAlignment="1">
      <alignment horizontal="left" vertical="top" wrapText="1"/>
    </xf>
    <xf numFmtId="188" fontId="4" fillId="0" borderId="2" xfId="14" applyNumberFormat="1" applyFont="1" applyFill="1" applyBorder="1" applyAlignment="1">
      <alignment horizontal="center" vertical="top"/>
    </xf>
    <xf numFmtId="0" fontId="4" fillId="0" borderId="2" xfId="10" applyFont="1" applyFill="1" applyBorder="1" applyAlignment="1">
      <alignment horizontal="left" vertical="top"/>
    </xf>
    <xf numFmtId="0" fontId="4" fillId="0" borderId="2" xfId="10" applyFont="1" applyFill="1" applyBorder="1" applyAlignment="1">
      <alignment horizontal="left" vertical="top" wrapText="1"/>
    </xf>
    <xf numFmtId="0" fontId="4" fillId="0" borderId="2" xfId="10" applyFont="1" applyFill="1" applyBorder="1" applyAlignment="1">
      <alignment horizontal="center" vertical="top" wrapText="1"/>
    </xf>
    <xf numFmtId="0" fontId="2" fillId="0" borderId="2" xfId="0" quotePrefix="1" applyFont="1" applyBorder="1" applyAlignment="1">
      <alignment horizontal="left"/>
    </xf>
    <xf numFmtId="0" fontId="4" fillId="0" borderId="0" xfId="14" applyFont="1" applyFill="1" applyBorder="1" applyAlignment="1">
      <alignment horizontal="right" vertical="top" wrapText="1"/>
    </xf>
    <xf numFmtId="0" fontId="1" fillId="0" borderId="0" xfId="27" applyFont="1" applyFill="1" applyAlignment="1"/>
    <xf numFmtId="0" fontId="4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3" xfId="0" applyFont="1" applyFill="1" applyBorder="1" applyAlignment="1">
      <alignment horizontal="justify"/>
    </xf>
    <xf numFmtId="3" fontId="4" fillId="0" borderId="3" xfId="18" applyNumberFormat="1" applyFont="1" applyFill="1" applyBorder="1" applyAlignment="1">
      <alignment horizontal="center"/>
    </xf>
    <xf numFmtId="188" fontId="4" fillId="0" borderId="3" xfId="18" applyNumberFormat="1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188" fontId="4" fillId="0" borderId="3" xfId="14" applyNumberFormat="1" applyFont="1" applyFill="1" applyBorder="1" applyAlignment="1">
      <alignment horizontal="center"/>
    </xf>
    <xf numFmtId="0" fontId="4" fillId="0" borderId="7" xfId="14" applyFont="1" applyFill="1" applyBorder="1" applyAlignment="1">
      <alignment horizontal="center"/>
    </xf>
    <xf numFmtId="4" fontId="3" fillId="0" borderId="8" xfId="21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3" xfId="14" applyFont="1" applyFill="1" applyBorder="1" applyAlignment="1">
      <alignment horizontal="center" vertical="top" wrapText="1"/>
    </xf>
    <xf numFmtId="0" fontId="4" fillId="0" borderId="7" xfId="0" quotePrefix="1" applyFont="1" applyBorder="1" applyAlignment="1">
      <alignment horizontal="center"/>
    </xf>
    <xf numFmtId="188" fontId="4" fillId="0" borderId="9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24" applyFont="1" applyFill="1" applyBorder="1" applyAlignment="1">
      <alignment horizontal="left"/>
    </xf>
    <xf numFmtId="3" fontId="2" fillId="0" borderId="2" xfId="18" applyNumberFormat="1" applyFont="1" applyFill="1" applyBorder="1" applyAlignment="1">
      <alignment horizontal="center"/>
    </xf>
    <xf numFmtId="0" fontId="10" fillId="0" borderId="0" xfId="0" applyFont="1"/>
    <xf numFmtId="0" fontId="3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2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87" fontId="13" fillId="0" borderId="2" xfId="0" applyNumberFormat="1" applyFont="1" applyBorder="1"/>
    <xf numFmtId="0" fontId="13" fillId="0" borderId="2" xfId="0" applyFont="1" applyBorder="1"/>
    <xf numFmtId="0" fontId="4" fillId="0" borderId="5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189" fontId="1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3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11" fillId="0" borderId="1" xfId="0" applyNumberFormat="1" applyFont="1" applyBorder="1"/>
    <xf numFmtId="190" fontId="13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4" fontId="11" fillId="0" borderId="0" xfId="0" applyNumberFormat="1" applyFont="1"/>
    <xf numFmtId="188" fontId="11" fillId="0" borderId="0" xfId="0" applyNumberFormat="1" applyFont="1"/>
    <xf numFmtId="0" fontId="14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27" applyFont="1" applyFill="1" applyAlignment="1">
      <alignment horizontal="center"/>
    </xf>
    <xf numFmtId="0" fontId="1" fillId="0" borderId="9" xfId="27" applyFont="1" applyFill="1" applyBorder="1" applyAlignment="1">
      <alignment horizontal="center"/>
    </xf>
  </cellXfs>
  <cellStyles count="43">
    <cellStyle name="Comma" xfId="21" builtinId="3"/>
    <cellStyle name="Comma 2" xfId="1"/>
    <cellStyle name="Comma 2 2" xfId="2"/>
    <cellStyle name="Comma 2 3" xfId="3"/>
    <cellStyle name="Comma 3" xfId="4"/>
    <cellStyle name="Normal" xfId="0" builtinId="0"/>
    <cellStyle name="Normal 10" xfId="5"/>
    <cellStyle name="Normal 11" xfId="6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6" xfId="13"/>
    <cellStyle name="Normal 6 2" xfId="31"/>
    <cellStyle name="Normal 6_employee_01-09-2554 (4)" xfId="32"/>
    <cellStyle name="Normal 7" xfId="14"/>
    <cellStyle name="Normal 7 2" xfId="15"/>
    <cellStyle name="Normal 8" xfId="16"/>
    <cellStyle name="Normal 9" xfId="17"/>
    <cellStyle name="Normal_Book3" xfId="18"/>
    <cellStyle name="Percent 2" xfId="19"/>
    <cellStyle name="Percent 3" xfId="20"/>
    <cellStyle name="เครื่องหมายจุลภาค 2" xfId="22"/>
    <cellStyle name="เครื่องหมายจุลภาค 3" xfId="23"/>
    <cellStyle name="เครื่องหมายจุลภาค 4" xfId="33"/>
    <cellStyle name="เครื่องหมายจุลภาค 4 2" xfId="30"/>
    <cellStyle name="เครื่องหมายจุลภาค 4 3" xfId="34"/>
    <cellStyle name="เครื่องหมายจุลภาค 4 4" xfId="35"/>
    <cellStyle name="เครื่องหมายจุลภาค 4 5" xfId="36"/>
    <cellStyle name="เครื่องหมายจุลภาค 4 6" xfId="37"/>
    <cellStyle name="เครื่องหมายสกุลเงิน 2" xfId="38"/>
    <cellStyle name="เครื่องหมายสกุลเงิน 2 2" xfId="39"/>
    <cellStyle name="เครื่องหมายสกุลเงิน 2 2 2" xfId="40"/>
    <cellStyle name="เครื่องหมายสกุลเงิน 2 2 3" xfId="41"/>
    <cellStyle name="เครื่องหมายสกุลเงิน 2 2 4" xfId="42"/>
    <cellStyle name="ปกติ 2" xfId="24"/>
    <cellStyle name="ปกติ 3" xfId="25"/>
    <cellStyle name="ปกติ 3 2" xfId="26"/>
    <cellStyle name="ปกติ 4" xfId="27"/>
    <cellStyle name="ปกติ 5" xfId="28"/>
    <cellStyle name="เปอร์เซ็นต์ 2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.&#3626;&#3656;&#3623;&#3609;&#3585;&#3621;&#3634;&#359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9.&#3626;&#3614;&#3610;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0.&#3626;&#3626;&#3611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1.&#3626;&#3629;&#3615;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3.&#3648;&#3586;&#3605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4.&#3648;&#3586;&#3605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5.&#3648;&#3586;&#3605;%203%20-%20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6.&#3648;&#3586;&#3605;%2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7.&#3648;&#3586;&#3605;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8.&#3648;&#3586;&#3605;%2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20.&#3648;&#3586;&#3605;%207%20-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2.&#3585;&#3614;&#3619;.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20.&#3648;&#3586;&#3605;%2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21.&#3648;&#3586;&#3605;%2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22.&#3648;&#3586;&#3605;%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23.&#3648;&#3586;&#3605;%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24.&#3648;&#3586;&#3605;%2012%20-%20cop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3.&#3605;&#3626;&#3609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4.&#3585;&#3609;&#3605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5.&#3626;&#3610;&#358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12.&#3585;&#3623;&#3609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7.&#3624;&#3607;&#3626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M003/Downloads/&#3619;&#3623;&#3617;/2557/6.&#3585;&#3612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LOCALS~1/Temp/Rar$DI00.718/&#3611;&#3619;&#3632;&#3648;&#3617;&#3636;&#3609;&#3614;&#3609;&#3633;&#3585;&#3591;&#3634;&#3609;&#3619;&#3634;&#3594;&#3585;&#3634;&#3619;%20&#3588;&#3619;&#3633;&#3657;&#3591;&#3607;&#3637;&#3656;%202%20&#3611;&#3637;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ข้อมูล (2)"/>
      <sheetName val="การลา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 ข้อมูล %  การเลื่อนค่าตอบแทน</v>
          </cell>
        </row>
      </sheetData>
      <sheetData sheetId="7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/>
      <sheetData sheetId="1"/>
      <sheetData sheetId="2"/>
      <sheetData sheetId="3"/>
      <sheetData sheetId="4">
        <row r="1">
          <cell r="A1" t="str">
            <v>SHEET ข้อมูล %  การเลื่อนค่าตอบแทน</v>
          </cell>
        </row>
      </sheetData>
      <sheetData sheetId="5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คำอธิบาย"/>
      <sheetName val="ข้อมูล"/>
      <sheetName val="ข้อมูล%การเลื่อน"/>
      <sheetName val="ข้อมูลหลัก"/>
      <sheetName val="ข้อมูล กผ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Sheet ข้อมูลหลักห้ามแก้ไข</v>
          </cell>
        </row>
        <row r="2">
          <cell r="A2" t="str">
            <v>ระดับผลการประเมินหลักตามที่ คพร.  กำหนด</v>
          </cell>
        </row>
        <row r="3">
          <cell r="A3" t="str">
            <v>คะแนน min</v>
          </cell>
          <cell r="B3" t="str">
            <v>คะแนน max</v>
          </cell>
          <cell r="C3" t="str">
            <v>ชื่อระดับผลการประเมินหลัก</v>
          </cell>
        </row>
        <row r="4">
          <cell r="A4">
            <v>0</v>
          </cell>
          <cell r="B4">
            <v>64.989999999999995</v>
          </cell>
          <cell r="C4" t="str">
            <v>ควรปรับปรุง</v>
          </cell>
        </row>
        <row r="5">
          <cell r="A5">
            <v>65</v>
          </cell>
          <cell r="B5">
            <v>74.989999999999995</v>
          </cell>
          <cell r="C5" t="str">
            <v>พอใช้</v>
          </cell>
        </row>
        <row r="6">
          <cell r="A6">
            <v>75</v>
          </cell>
          <cell r="B6">
            <v>84.99</v>
          </cell>
          <cell r="C6" t="str">
            <v>ดี</v>
          </cell>
        </row>
        <row r="7">
          <cell r="A7">
            <v>85</v>
          </cell>
          <cell r="B7">
            <v>94.99</v>
          </cell>
          <cell r="C7" t="str">
            <v>ดีมาก</v>
          </cell>
        </row>
        <row r="8">
          <cell r="A8">
            <v>95</v>
          </cell>
          <cell r="B8">
            <v>100</v>
          </cell>
          <cell r="C8" t="str">
            <v>ดีเด่น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6" zoomScale="130" zoomScaleNormal="130" workbookViewId="0">
      <selection activeCell="B18" sqref="B18"/>
    </sheetView>
  </sheetViews>
  <sheetFormatPr defaultColWidth="5.25" defaultRowHeight="18.75"/>
  <cols>
    <col min="1" max="1" width="7.625" style="143" customWidth="1"/>
    <col min="2" max="2" width="38.5" style="131" customWidth="1"/>
    <col min="3" max="3" width="11.25" style="131" customWidth="1"/>
    <col min="4" max="4" width="24.875" style="131" customWidth="1"/>
    <col min="5" max="5" width="11.25" style="130" customWidth="1"/>
    <col min="6" max="16384" width="5.25" style="131"/>
  </cols>
  <sheetData>
    <row r="1" spans="1:7" s="115" customFormat="1" ht="21" customHeight="1">
      <c r="A1" s="147" t="s">
        <v>844</v>
      </c>
      <c r="B1" s="147"/>
      <c r="C1" s="147"/>
      <c r="D1" s="147"/>
      <c r="E1" s="95"/>
      <c r="F1" s="95"/>
      <c r="G1" s="95"/>
    </row>
    <row r="2" spans="1:7" s="115" customFormat="1" ht="21.75" customHeight="1">
      <c r="A2" s="148" t="s">
        <v>820</v>
      </c>
      <c r="B2" s="148"/>
      <c r="C2" s="148"/>
      <c r="D2" s="148"/>
      <c r="E2" s="95"/>
      <c r="F2" s="95"/>
      <c r="G2" s="95"/>
    </row>
    <row r="3" spans="1:7" s="117" customFormat="1" ht="19.5" customHeight="1">
      <c r="A3" s="116"/>
      <c r="B3" s="116"/>
      <c r="C3" s="116" t="s">
        <v>826</v>
      </c>
      <c r="D3" s="144" t="s">
        <v>3</v>
      </c>
    </row>
    <row r="4" spans="1:7" s="119" customFormat="1" ht="19.5" customHeight="1">
      <c r="A4" s="118" t="s">
        <v>827</v>
      </c>
      <c r="B4" s="118" t="s">
        <v>828</v>
      </c>
      <c r="C4" s="118" t="s">
        <v>829</v>
      </c>
      <c r="D4" s="145"/>
    </row>
    <row r="5" spans="1:7" s="119" customFormat="1" ht="19.5" customHeight="1">
      <c r="A5" s="120"/>
      <c r="B5" s="121"/>
      <c r="C5" s="120"/>
      <c r="D5" s="146"/>
      <c r="F5" s="122"/>
    </row>
    <row r="6" spans="1:7" s="129" customFormat="1" ht="19.5" customHeight="1">
      <c r="A6" s="123">
        <v>1</v>
      </c>
      <c r="B6" s="124" t="s">
        <v>830</v>
      </c>
      <c r="C6" s="123">
        <v>6</v>
      </c>
      <c r="D6" s="126"/>
      <c r="E6" s="127"/>
      <c r="F6" s="128"/>
    </row>
    <row r="7" spans="1:7" s="129" customFormat="1" ht="19.5" customHeight="1">
      <c r="A7" s="123">
        <v>2</v>
      </c>
      <c r="B7" s="124" t="s">
        <v>17</v>
      </c>
      <c r="C7" s="123">
        <v>4</v>
      </c>
      <c r="D7" s="126"/>
      <c r="E7" s="130"/>
      <c r="F7" s="128"/>
    </row>
    <row r="8" spans="1:7" s="129" customFormat="1" ht="19.5" customHeight="1">
      <c r="A8" s="123">
        <v>3</v>
      </c>
      <c r="B8" s="124" t="s">
        <v>24</v>
      </c>
      <c r="C8" s="123">
        <v>5</v>
      </c>
      <c r="D8" s="126"/>
      <c r="E8" s="130"/>
    </row>
    <row r="9" spans="1:7" s="129" customFormat="1" ht="19.5" customHeight="1">
      <c r="A9" s="123">
        <v>4</v>
      </c>
      <c r="B9" s="124" t="s">
        <v>31</v>
      </c>
      <c r="C9" s="123">
        <v>4</v>
      </c>
      <c r="D9" s="126"/>
      <c r="E9" s="130"/>
    </row>
    <row r="10" spans="1:7" s="129" customFormat="1" ht="19.5" customHeight="1">
      <c r="A10" s="123">
        <v>5</v>
      </c>
      <c r="B10" s="124" t="s">
        <v>35</v>
      </c>
      <c r="C10" s="123">
        <v>32</v>
      </c>
      <c r="D10" s="126"/>
      <c r="E10" s="130"/>
    </row>
    <row r="11" spans="1:7" s="129" customFormat="1" ht="19.5" customHeight="1">
      <c r="A11" s="123">
        <v>6</v>
      </c>
      <c r="B11" s="124" t="s">
        <v>54</v>
      </c>
      <c r="C11" s="123">
        <v>7</v>
      </c>
      <c r="D11" s="126"/>
      <c r="E11" s="130"/>
    </row>
    <row r="12" spans="1:7" s="129" customFormat="1" ht="19.5" customHeight="1">
      <c r="A12" s="123">
        <v>7</v>
      </c>
      <c r="B12" s="124" t="s">
        <v>64</v>
      </c>
      <c r="C12" s="123">
        <v>8</v>
      </c>
      <c r="D12" s="126"/>
      <c r="E12" s="130"/>
    </row>
    <row r="13" spans="1:7" s="129" customFormat="1" ht="19.5" customHeight="1">
      <c r="A13" s="123">
        <v>8</v>
      </c>
      <c r="B13" s="124" t="s">
        <v>67</v>
      </c>
      <c r="C13" s="123">
        <v>9</v>
      </c>
      <c r="D13" s="126"/>
      <c r="E13" s="130"/>
    </row>
    <row r="14" spans="1:7" s="129" customFormat="1" ht="19.5" customHeight="1">
      <c r="A14" s="123">
        <v>9</v>
      </c>
      <c r="B14" s="124" t="s">
        <v>79</v>
      </c>
      <c r="C14" s="123">
        <v>4</v>
      </c>
      <c r="D14" s="126"/>
      <c r="E14" s="130"/>
    </row>
    <row r="15" spans="1:7" s="129" customFormat="1" ht="19.5" customHeight="1">
      <c r="A15" s="123">
        <v>10</v>
      </c>
      <c r="B15" s="124" t="s">
        <v>85</v>
      </c>
      <c r="C15" s="123">
        <v>14</v>
      </c>
      <c r="D15" s="126"/>
      <c r="E15" s="130"/>
    </row>
    <row r="16" spans="1:7" ht="19.5" customHeight="1">
      <c r="A16" s="123">
        <v>11</v>
      </c>
      <c r="B16" s="124" t="s">
        <v>101</v>
      </c>
      <c r="C16" s="123">
        <v>13</v>
      </c>
      <c r="D16" s="126"/>
    </row>
    <row r="17" spans="1:5" ht="19.5" customHeight="1">
      <c r="A17" s="123">
        <v>12</v>
      </c>
      <c r="B17" s="124" t="s">
        <v>107</v>
      </c>
      <c r="C17" s="123">
        <v>10</v>
      </c>
      <c r="D17" s="126"/>
    </row>
    <row r="18" spans="1:5" ht="19.5" customHeight="1">
      <c r="A18" s="123">
        <v>13</v>
      </c>
      <c r="B18" s="124" t="s">
        <v>831</v>
      </c>
      <c r="C18" s="123">
        <v>19</v>
      </c>
      <c r="D18" s="126"/>
    </row>
    <row r="19" spans="1:5" ht="19.5" customHeight="1">
      <c r="A19" s="123">
        <v>14</v>
      </c>
      <c r="B19" s="124" t="s">
        <v>832</v>
      </c>
      <c r="C19" s="123">
        <v>14</v>
      </c>
      <c r="D19" s="126"/>
    </row>
    <row r="20" spans="1:5" ht="19.5" customHeight="1">
      <c r="A20" s="123">
        <v>15</v>
      </c>
      <c r="B20" s="124" t="s">
        <v>833</v>
      </c>
      <c r="C20" s="123">
        <v>12</v>
      </c>
      <c r="D20" s="126"/>
    </row>
    <row r="21" spans="1:5" ht="19.5" customHeight="1">
      <c r="A21" s="123">
        <v>16</v>
      </c>
      <c r="B21" s="124" t="s">
        <v>834</v>
      </c>
      <c r="C21" s="123">
        <v>17</v>
      </c>
      <c r="D21" s="126"/>
    </row>
    <row r="22" spans="1:5" ht="19.5" customHeight="1">
      <c r="A22" s="123">
        <v>17</v>
      </c>
      <c r="B22" s="124" t="s">
        <v>835</v>
      </c>
      <c r="C22" s="123">
        <v>17</v>
      </c>
      <c r="D22" s="126"/>
    </row>
    <row r="23" spans="1:5" ht="19.5" customHeight="1">
      <c r="A23" s="123">
        <v>18</v>
      </c>
      <c r="B23" s="124" t="s">
        <v>836</v>
      </c>
      <c r="C23" s="123">
        <v>15</v>
      </c>
      <c r="D23" s="125"/>
    </row>
    <row r="24" spans="1:5" ht="19.5" customHeight="1">
      <c r="A24" s="123">
        <v>19</v>
      </c>
      <c r="B24" s="124" t="s">
        <v>837</v>
      </c>
      <c r="C24" s="123">
        <v>13</v>
      </c>
      <c r="D24" s="126"/>
    </row>
    <row r="25" spans="1:5" ht="19.5" customHeight="1">
      <c r="A25" s="123">
        <v>20</v>
      </c>
      <c r="B25" s="124" t="s">
        <v>838</v>
      </c>
      <c r="C25" s="123">
        <v>12</v>
      </c>
      <c r="D25" s="126"/>
    </row>
    <row r="26" spans="1:5" ht="19.5" customHeight="1">
      <c r="A26" s="123">
        <v>21</v>
      </c>
      <c r="B26" s="124" t="s">
        <v>839</v>
      </c>
      <c r="C26" s="123">
        <v>13</v>
      </c>
      <c r="D26" s="126"/>
    </row>
    <row r="27" spans="1:5" ht="19.5" customHeight="1">
      <c r="A27" s="123">
        <v>22</v>
      </c>
      <c r="B27" s="124" t="s">
        <v>840</v>
      </c>
      <c r="C27" s="123">
        <v>17</v>
      </c>
      <c r="D27" s="126"/>
    </row>
    <row r="28" spans="1:5" ht="19.5" customHeight="1">
      <c r="A28" s="123">
        <v>23</v>
      </c>
      <c r="B28" s="124" t="s">
        <v>841</v>
      </c>
      <c r="C28" s="123">
        <v>13</v>
      </c>
      <c r="D28" s="126"/>
      <c r="E28" s="132"/>
    </row>
    <row r="29" spans="1:5" ht="19.5" customHeight="1">
      <c r="A29" s="123">
        <v>24</v>
      </c>
      <c r="B29" s="124" t="s">
        <v>842</v>
      </c>
      <c r="C29" s="133">
        <v>18</v>
      </c>
      <c r="D29" s="134"/>
    </row>
    <row r="30" spans="1:5" s="129" customFormat="1" ht="19.5" customHeight="1">
      <c r="A30" s="135"/>
      <c r="B30" s="136" t="s">
        <v>843</v>
      </c>
      <c r="C30" s="136">
        <f>SUM(C6:C29)</f>
        <v>296</v>
      </c>
      <c r="D30" s="137"/>
      <c r="E30" s="138"/>
    </row>
    <row r="31" spans="1:5" s="140" customFormat="1" ht="13.5" customHeight="1">
      <c r="A31" s="139"/>
      <c r="D31" s="141"/>
      <c r="E31" s="139"/>
    </row>
    <row r="32" spans="1:5" s="140" customFormat="1" ht="13.5" customHeight="1">
      <c r="A32" s="139"/>
      <c r="D32" s="142"/>
      <c r="E32" s="139"/>
    </row>
    <row r="33" spans="1:5" s="140" customFormat="1" ht="13.5" customHeight="1">
      <c r="A33" s="139"/>
      <c r="D33" s="142"/>
      <c r="E33" s="139"/>
    </row>
    <row r="34" spans="1:5" s="140" customFormat="1" ht="13.5" customHeight="1">
      <c r="A34" s="139"/>
      <c r="D34" s="141"/>
      <c r="E34" s="139"/>
    </row>
    <row r="35" spans="1:5" s="140" customFormat="1" ht="13.5" customHeight="1">
      <c r="A35" s="139"/>
      <c r="D35" s="141"/>
      <c r="E35" s="139"/>
    </row>
  </sheetData>
  <mergeCells count="3">
    <mergeCell ref="D3:D5"/>
    <mergeCell ref="A1:D1"/>
    <mergeCell ref="A2:D2"/>
  </mergeCells>
  <pageMargins left="0.81" right="0" top="0.78740157480314965" bottom="0.39370078740157483" header="0.16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24"/>
  <sheetViews>
    <sheetView tabSelected="1" topLeftCell="A41" zoomScale="120" zoomScaleNormal="120" workbookViewId="0">
      <selection activeCell="D52" sqref="D52"/>
    </sheetView>
  </sheetViews>
  <sheetFormatPr defaultRowHeight="18.75"/>
  <cols>
    <col min="1" max="1" width="5.25" style="16" customWidth="1"/>
    <col min="2" max="2" width="22.625" style="16" customWidth="1"/>
    <col min="3" max="3" width="16.375" style="82" hidden="1" customWidth="1"/>
    <col min="4" max="4" width="20.875" style="16" customWidth="1"/>
    <col min="5" max="6" width="9" style="32" customWidth="1"/>
    <col min="7" max="7" width="9" style="68" customWidth="1"/>
    <col min="8" max="8" width="10.625" style="16" hidden="1" customWidth="1"/>
    <col min="9" max="9" width="10.5" style="16" hidden="1" customWidth="1"/>
    <col min="10" max="10" width="15.75" style="32" customWidth="1"/>
    <col min="11" max="12" width="15.25" style="16" customWidth="1"/>
    <col min="13" max="13" width="22.625" style="16" hidden="1" customWidth="1"/>
    <col min="14" max="14" width="16.125" style="16" hidden="1" customWidth="1"/>
    <col min="15" max="16384" width="9" style="16"/>
  </cols>
  <sheetData>
    <row r="1" spans="1:17" ht="20.25">
      <c r="A1" s="147" t="s">
        <v>825</v>
      </c>
      <c r="B1" s="147"/>
      <c r="C1" s="147"/>
      <c r="D1" s="147"/>
      <c r="E1" s="147"/>
      <c r="F1" s="147"/>
      <c r="G1" s="147"/>
      <c r="H1" s="147"/>
      <c r="I1" s="147"/>
      <c r="J1" s="147"/>
      <c r="K1" s="95"/>
      <c r="L1" s="95"/>
      <c r="M1" s="95"/>
      <c r="N1" s="95"/>
      <c r="O1" s="95"/>
      <c r="P1" s="95"/>
      <c r="Q1" s="95"/>
    </row>
    <row r="2" spans="1:17" ht="20.25">
      <c r="A2" s="147" t="s">
        <v>820</v>
      </c>
      <c r="B2" s="147"/>
      <c r="C2" s="147"/>
      <c r="D2" s="147"/>
      <c r="E2" s="147"/>
      <c r="F2" s="147"/>
      <c r="G2" s="147"/>
      <c r="H2" s="147"/>
      <c r="I2" s="147"/>
      <c r="J2" s="147"/>
      <c r="K2" s="95"/>
      <c r="L2" s="95"/>
      <c r="M2" s="95"/>
      <c r="N2" s="95"/>
      <c r="O2" s="95"/>
      <c r="P2" s="95"/>
      <c r="Q2" s="95"/>
    </row>
    <row r="3" spans="1:17" ht="7.5" customHeight="1">
      <c r="A3" s="25"/>
      <c r="B3" s="25"/>
      <c r="C3" s="30"/>
      <c r="D3" s="25"/>
      <c r="E3" s="25"/>
      <c r="F3" s="25"/>
      <c r="G3" s="60"/>
      <c r="H3" s="25"/>
      <c r="I3" s="25"/>
      <c r="J3" s="25"/>
      <c r="K3" s="25"/>
      <c r="L3" s="25"/>
    </row>
    <row r="4" spans="1:17" s="45" customFormat="1" ht="77.25" customHeight="1">
      <c r="A4" s="42" t="s">
        <v>0</v>
      </c>
      <c r="B4" s="42" t="s">
        <v>256</v>
      </c>
      <c r="C4" s="43" t="s">
        <v>255</v>
      </c>
      <c r="D4" s="42" t="s">
        <v>221</v>
      </c>
      <c r="E4" s="42" t="s">
        <v>1</v>
      </c>
      <c r="F4" s="42" t="s">
        <v>220</v>
      </c>
      <c r="G4" s="61" t="s">
        <v>2</v>
      </c>
      <c r="H4" s="42" t="s">
        <v>257</v>
      </c>
      <c r="I4" s="42" t="s">
        <v>222</v>
      </c>
      <c r="J4" s="42" t="s">
        <v>3</v>
      </c>
      <c r="K4" s="44"/>
      <c r="L4" s="44"/>
    </row>
    <row r="5" spans="1:17" ht="18.75" customHeight="1">
      <c r="A5" s="8"/>
      <c r="B5" s="8"/>
      <c r="C5" s="46"/>
      <c r="D5" s="37" t="s">
        <v>4</v>
      </c>
      <c r="E5" s="8"/>
      <c r="F5" s="8"/>
      <c r="G5" s="62"/>
      <c r="H5" s="8"/>
      <c r="I5" s="8"/>
      <c r="J5" s="8"/>
      <c r="K5" s="17"/>
      <c r="L5" s="17"/>
    </row>
    <row r="6" spans="1:17" ht="18.75" customHeight="1">
      <c r="A6" s="18">
        <v>1</v>
      </c>
      <c r="B6" s="2" t="s">
        <v>14</v>
      </c>
      <c r="C6" s="75">
        <v>1529900169437</v>
      </c>
      <c r="D6" s="2" t="s">
        <v>11</v>
      </c>
      <c r="E6" s="18" t="s">
        <v>12</v>
      </c>
      <c r="F6" s="18">
        <v>1092</v>
      </c>
      <c r="G6" s="85">
        <v>19890</v>
      </c>
      <c r="H6" s="47">
        <v>98.1</v>
      </c>
      <c r="I6" s="18" t="str">
        <f>LOOKUP(H6,[1]ข้อมูลหลัก!A$1:C$65536)</f>
        <v>ดีเด่น</v>
      </c>
      <c r="J6" s="31"/>
      <c r="M6" s="35" t="s">
        <v>258</v>
      </c>
      <c r="N6" s="35" t="s">
        <v>259</v>
      </c>
    </row>
    <row r="7" spans="1:17" ht="18.75" customHeight="1">
      <c r="A7" s="18">
        <v>2</v>
      </c>
      <c r="B7" s="2" t="s">
        <v>81</v>
      </c>
      <c r="C7" s="75" t="s">
        <v>261</v>
      </c>
      <c r="D7" s="2" t="s">
        <v>82</v>
      </c>
      <c r="E7" s="18" t="s">
        <v>12</v>
      </c>
      <c r="F7" s="18">
        <v>1070</v>
      </c>
      <c r="G7" s="85">
        <v>19290</v>
      </c>
      <c r="H7" s="47">
        <v>96.2</v>
      </c>
      <c r="I7" s="18" t="str">
        <f>LOOKUP(H7,[1]ข้อมูลหลัก!A$1:C$65536)</f>
        <v>ดีเด่น</v>
      </c>
      <c r="J7" s="31"/>
      <c r="M7" s="35" t="s">
        <v>260</v>
      </c>
      <c r="N7" s="35" t="s">
        <v>261</v>
      </c>
    </row>
    <row r="8" spans="1:17" ht="18.75" customHeight="1">
      <c r="A8" s="18">
        <v>3</v>
      </c>
      <c r="B8" s="2" t="s">
        <v>8</v>
      </c>
      <c r="C8" s="75" t="s">
        <v>263</v>
      </c>
      <c r="D8" s="2" t="s">
        <v>9</v>
      </c>
      <c r="E8" s="18" t="s">
        <v>10</v>
      </c>
      <c r="F8" s="18">
        <v>869</v>
      </c>
      <c r="G8" s="85">
        <v>13310</v>
      </c>
      <c r="H8" s="47">
        <v>98</v>
      </c>
      <c r="I8" s="18" t="str">
        <f>LOOKUP(H8,[1]ข้อมูลหลัก!A$1:C$65536)</f>
        <v>ดีเด่น</v>
      </c>
      <c r="J8" s="31"/>
      <c r="M8" s="35" t="s">
        <v>262</v>
      </c>
      <c r="N8" s="35" t="s">
        <v>263</v>
      </c>
    </row>
    <row r="9" spans="1:17" ht="18.75" customHeight="1">
      <c r="A9" s="18">
        <v>4</v>
      </c>
      <c r="B9" s="2" t="s">
        <v>15</v>
      </c>
      <c r="C9" s="75" t="s">
        <v>265</v>
      </c>
      <c r="D9" s="5" t="s">
        <v>16</v>
      </c>
      <c r="E9" s="18" t="s">
        <v>12</v>
      </c>
      <c r="F9" s="18">
        <v>1050</v>
      </c>
      <c r="G9" s="85">
        <v>19490</v>
      </c>
      <c r="H9" s="47">
        <v>98.85</v>
      </c>
      <c r="I9" s="18" t="str">
        <f>LOOKUP(H9,[1]ข้อมูลหลัก!A$1:C$65536)</f>
        <v>ดีเด่น</v>
      </c>
      <c r="J9" s="31"/>
      <c r="M9" s="35" t="s">
        <v>264</v>
      </c>
      <c r="N9" s="35" t="s">
        <v>265</v>
      </c>
    </row>
    <row r="10" spans="1:17" ht="18.75" customHeight="1">
      <c r="A10" s="18">
        <v>5</v>
      </c>
      <c r="B10" s="2" t="s">
        <v>5</v>
      </c>
      <c r="C10" s="75" t="s">
        <v>267</v>
      </c>
      <c r="D10" s="2" t="s">
        <v>6</v>
      </c>
      <c r="E10" s="18" t="s">
        <v>7</v>
      </c>
      <c r="F10" s="18">
        <v>766</v>
      </c>
      <c r="G10" s="85">
        <v>15420</v>
      </c>
      <c r="H10" s="47">
        <v>97.77</v>
      </c>
      <c r="I10" s="18" t="str">
        <f>LOOKUP(H10,[1]ข้อมูลหลัก!A$1:C$65536)</f>
        <v>ดีเด่น</v>
      </c>
      <c r="J10" s="31"/>
      <c r="M10" s="35" t="s">
        <v>266</v>
      </c>
      <c r="N10" s="35" t="s">
        <v>267</v>
      </c>
    </row>
    <row r="11" spans="1:17" ht="18.75" customHeight="1">
      <c r="A11" s="18">
        <v>6</v>
      </c>
      <c r="B11" s="2" t="s">
        <v>13</v>
      </c>
      <c r="C11" s="75" t="s">
        <v>269</v>
      </c>
      <c r="D11" s="2" t="s">
        <v>9</v>
      </c>
      <c r="E11" s="18" t="s">
        <v>10</v>
      </c>
      <c r="F11" s="18">
        <v>1094</v>
      </c>
      <c r="G11" s="85">
        <v>15710</v>
      </c>
      <c r="H11" s="47">
        <v>98.38</v>
      </c>
      <c r="I11" s="18" t="str">
        <f>LOOKUP(H11,[1]ข้อมูลหลัก!A$1:C$65536)</f>
        <v>ดีเด่น</v>
      </c>
      <c r="J11" s="31"/>
      <c r="M11" s="35" t="s">
        <v>268</v>
      </c>
      <c r="N11" s="35" t="s">
        <v>269</v>
      </c>
    </row>
    <row r="12" spans="1:17" ht="18.75" customHeight="1">
      <c r="A12" s="8"/>
      <c r="B12" s="8"/>
      <c r="C12" s="36"/>
      <c r="D12" s="37" t="s">
        <v>17</v>
      </c>
      <c r="E12" s="8"/>
      <c r="F12" s="8"/>
      <c r="G12" s="62"/>
      <c r="H12" s="8"/>
      <c r="I12" s="8"/>
      <c r="J12" s="8"/>
      <c r="K12" s="17"/>
      <c r="L12" s="17"/>
    </row>
    <row r="13" spans="1:17" ht="18.75" customHeight="1">
      <c r="A13" s="18">
        <v>7</v>
      </c>
      <c r="B13" s="2" t="s">
        <v>19</v>
      </c>
      <c r="C13" s="75" t="s">
        <v>272</v>
      </c>
      <c r="D13" s="5" t="s">
        <v>9</v>
      </c>
      <c r="E13" s="3" t="s">
        <v>10</v>
      </c>
      <c r="F13" s="3">
        <v>1085</v>
      </c>
      <c r="G13" s="63">
        <v>15110</v>
      </c>
      <c r="H13" s="48">
        <v>98.2</v>
      </c>
      <c r="I13" s="18" t="str">
        <f>LOOKUP(H13,[2]ข้อมูลหลัก!A$1:C$65536)</f>
        <v>ดีเด่น</v>
      </c>
      <c r="J13" s="31"/>
      <c r="M13" s="35" t="s">
        <v>271</v>
      </c>
      <c r="N13" s="35" t="s">
        <v>272</v>
      </c>
    </row>
    <row r="14" spans="1:17" ht="18.75" customHeight="1">
      <c r="A14" s="18">
        <v>8</v>
      </c>
      <c r="B14" s="2" t="s">
        <v>20</v>
      </c>
      <c r="C14" s="75" t="s">
        <v>273</v>
      </c>
      <c r="D14" s="5" t="s">
        <v>21</v>
      </c>
      <c r="E14" s="3" t="s">
        <v>12</v>
      </c>
      <c r="F14" s="3">
        <v>1086</v>
      </c>
      <c r="G14" s="63">
        <v>19700</v>
      </c>
      <c r="H14" s="48">
        <v>98.72</v>
      </c>
      <c r="I14" s="18" t="str">
        <f>LOOKUP(H14,[2]ข้อมูลหลัก!A$1:C$65536)</f>
        <v>ดีเด่น</v>
      </c>
      <c r="J14" s="31"/>
      <c r="M14" s="35" t="s">
        <v>20</v>
      </c>
      <c r="N14" s="35" t="s">
        <v>273</v>
      </c>
    </row>
    <row r="15" spans="1:17" ht="18.75" customHeight="1">
      <c r="A15" s="18">
        <v>9</v>
      </c>
      <c r="B15" s="2" t="s">
        <v>22</v>
      </c>
      <c r="C15" s="75" t="s">
        <v>275</v>
      </c>
      <c r="D15" s="5" t="s">
        <v>21</v>
      </c>
      <c r="E15" s="3" t="s">
        <v>12</v>
      </c>
      <c r="F15" s="3">
        <v>1087</v>
      </c>
      <c r="G15" s="63">
        <v>19100</v>
      </c>
      <c r="H15" s="48">
        <v>95.04</v>
      </c>
      <c r="I15" s="18" t="str">
        <f>LOOKUP(H15,[2]ข้อมูลหลัก!A$1:C$65536)</f>
        <v>ดีเด่น</v>
      </c>
      <c r="J15" s="31"/>
      <c r="M15" s="35" t="s">
        <v>274</v>
      </c>
      <c r="N15" s="35" t="s">
        <v>275</v>
      </c>
    </row>
    <row r="16" spans="1:17" ht="18.75" customHeight="1">
      <c r="A16" s="18">
        <v>10</v>
      </c>
      <c r="B16" s="2" t="s">
        <v>23</v>
      </c>
      <c r="C16" s="75" t="s">
        <v>276</v>
      </c>
      <c r="D16" s="5" t="s">
        <v>9</v>
      </c>
      <c r="E16" s="3" t="s">
        <v>10</v>
      </c>
      <c r="F16" s="3">
        <v>1088</v>
      </c>
      <c r="G16" s="63">
        <v>15170</v>
      </c>
      <c r="H16" s="48">
        <v>98.32</v>
      </c>
      <c r="I16" s="18" t="str">
        <f>LOOKUP(H16,[2]ข้อมูลหลัก!A$1:C$65536)</f>
        <v>ดีเด่น</v>
      </c>
      <c r="J16" s="31"/>
      <c r="M16" s="35" t="s">
        <v>23</v>
      </c>
      <c r="N16" s="35" t="s">
        <v>276</v>
      </c>
    </row>
    <row r="17" spans="1:14" ht="18.75" customHeight="1">
      <c r="A17" s="8"/>
      <c r="B17" s="8"/>
      <c r="C17" s="36"/>
      <c r="D17" s="37" t="s">
        <v>24</v>
      </c>
      <c r="E17" s="8"/>
      <c r="F17" s="8"/>
      <c r="G17" s="62"/>
      <c r="H17" s="8"/>
      <c r="I17" s="8"/>
      <c r="J17" s="8"/>
      <c r="K17" s="17"/>
      <c r="L17" s="17"/>
    </row>
    <row r="18" spans="1:14" ht="18.75" customHeight="1">
      <c r="A18" s="18">
        <v>11</v>
      </c>
      <c r="B18" s="2" t="s">
        <v>25</v>
      </c>
      <c r="C18" s="75" t="s">
        <v>278</v>
      </c>
      <c r="D18" s="5" t="s">
        <v>18</v>
      </c>
      <c r="E18" s="3" t="s">
        <v>10</v>
      </c>
      <c r="F18" s="3">
        <v>59</v>
      </c>
      <c r="G18" s="63">
        <v>16020</v>
      </c>
      <c r="H18" s="48">
        <v>92.3</v>
      </c>
      <c r="I18" s="18" t="str">
        <f>LOOKUP(H18,[3]ข้อมูลหลัก!A$1:C$65536)</f>
        <v>ดีมาก</v>
      </c>
      <c r="J18" s="31"/>
      <c r="M18" s="35" t="s">
        <v>277</v>
      </c>
      <c r="N18" s="35" t="s">
        <v>278</v>
      </c>
    </row>
    <row r="19" spans="1:14" ht="18.75" customHeight="1">
      <c r="A19" s="18">
        <v>12</v>
      </c>
      <c r="B19" s="2" t="s">
        <v>26</v>
      </c>
      <c r="C19" s="75" t="s">
        <v>280</v>
      </c>
      <c r="D19" s="5" t="s">
        <v>27</v>
      </c>
      <c r="E19" s="3" t="s">
        <v>12</v>
      </c>
      <c r="F19" s="3">
        <v>1082</v>
      </c>
      <c r="G19" s="63">
        <v>20600</v>
      </c>
      <c r="H19" s="48">
        <v>91.95</v>
      </c>
      <c r="I19" s="18" t="str">
        <f>LOOKUP(H19,[3]ข้อมูลหลัก!A$1:C$65536)</f>
        <v>ดีมาก</v>
      </c>
      <c r="J19" s="31"/>
      <c r="M19" s="35" t="s">
        <v>279</v>
      </c>
      <c r="N19" s="35" t="s">
        <v>280</v>
      </c>
    </row>
    <row r="20" spans="1:14" ht="18.75" customHeight="1">
      <c r="A20" s="18">
        <v>13</v>
      </c>
      <c r="B20" s="2" t="s">
        <v>28</v>
      </c>
      <c r="C20" s="75" t="s">
        <v>282</v>
      </c>
      <c r="D20" s="5" t="s">
        <v>27</v>
      </c>
      <c r="E20" s="3" t="s">
        <v>12</v>
      </c>
      <c r="F20" s="3">
        <v>1083</v>
      </c>
      <c r="G20" s="63">
        <v>20580</v>
      </c>
      <c r="H20" s="48">
        <v>93.45</v>
      </c>
      <c r="I20" s="18" t="str">
        <f>LOOKUP(H20,[3]ข้อมูลหลัก!A$1:C$65536)</f>
        <v>ดีมาก</v>
      </c>
      <c r="J20" s="31"/>
      <c r="M20" s="35" t="s">
        <v>281</v>
      </c>
      <c r="N20" s="35" t="s">
        <v>282</v>
      </c>
    </row>
    <row r="21" spans="1:14" ht="18.75" customHeight="1">
      <c r="A21" s="18">
        <v>14</v>
      </c>
      <c r="B21" s="2" t="s">
        <v>29</v>
      </c>
      <c r="C21" s="75" t="s">
        <v>283</v>
      </c>
      <c r="D21" s="5" t="s">
        <v>11</v>
      </c>
      <c r="E21" s="3" t="s">
        <v>12</v>
      </c>
      <c r="F21" s="3">
        <v>1117</v>
      </c>
      <c r="G21" s="63">
        <v>19490</v>
      </c>
      <c r="H21" s="48">
        <v>95.2</v>
      </c>
      <c r="I21" s="18" t="str">
        <f>LOOKUP(H21,[3]ข้อมูลหลัก!A$1:C$65536)</f>
        <v>ดีเด่น</v>
      </c>
      <c r="J21" s="31"/>
      <c r="M21" s="35" t="s">
        <v>29</v>
      </c>
      <c r="N21" s="35" t="s">
        <v>283</v>
      </c>
    </row>
    <row r="22" spans="1:14" ht="18.75" customHeight="1">
      <c r="A22" s="18">
        <v>15</v>
      </c>
      <c r="B22" s="2" t="s">
        <v>30</v>
      </c>
      <c r="C22" s="75" t="s">
        <v>285</v>
      </c>
      <c r="D22" s="5" t="s">
        <v>9</v>
      </c>
      <c r="E22" s="3" t="s">
        <v>10</v>
      </c>
      <c r="F22" s="3">
        <v>1172</v>
      </c>
      <c r="G22" s="63">
        <v>15120</v>
      </c>
      <c r="H22" s="48">
        <v>91.05</v>
      </c>
      <c r="I22" s="18" t="str">
        <f>LOOKUP(H22,[3]ข้อมูลหลัก!A$1:C$65536)</f>
        <v>ดีมาก</v>
      </c>
      <c r="J22" s="31"/>
      <c r="M22" s="35" t="s">
        <v>284</v>
      </c>
      <c r="N22" s="35" t="s">
        <v>285</v>
      </c>
    </row>
    <row r="23" spans="1:14">
      <c r="A23" s="8"/>
      <c r="B23" s="8"/>
      <c r="C23" s="36"/>
      <c r="D23" s="37" t="s">
        <v>31</v>
      </c>
      <c r="E23" s="8"/>
      <c r="F23" s="8"/>
      <c r="G23" s="62"/>
      <c r="H23" s="8"/>
      <c r="I23" s="8"/>
      <c r="J23" s="8"/>
      <c r="K23" s="17"/>
      <c r="L23" s="17"/>
    </row>
    <row r="24" spans="1:14">
      <c r="A24" s="18">
        <v>16</v>
      </c>
      <c r="B24" s="2" t="s">
        <v>34</v>
      </c>
      <c r="C24" s="75" t="s">
        <v>293</v>
      </c>
      <c r="D24" s="5" t="s">
        <v>16</v>
      </c>
      <c r="E24" s="18" t="s">
        <v>12</v>
      </c>
      <c r="F24" s="18">
        <v>1049</v>
      </c>
      <c r="G24" s="63">
        <v>18720</v>
      </c>
      <c r="H24" s="48">
        <v>93.5</v>
      </c>
      <c r="I24" s="18" t="str">
        <f>LOOKUP(H24,[4]ข้อมูลหลัก!A$1:C$65536)</f>
        <v>ดีมาก</v>
      </c>
      <c r="J24" s="18"/>
      <c r="K24" s="15"/>
      <c r="L24" s="15"/>
      <c r="M24" s="35" t="s">
        <v>292</v>
      </c>
      <c r="N24" s="35" t="s">
        <v>293</v>
      </c>
    </row>
    <row r="25" spans="1:14">
      <c r="A25" s="18">
        <v>17</v>
      </c>
      <c r="B25" s="2" t="s">
        <v>32</v>
      </c>
      <c r="C25" s="75" t="s">
        <v>287</v>
      </c>
      <c r="D25" s="5" t="s">
        <v>16</v>
      </c>
      <c r="E25" s="3" t="s">
        <v>12</v>
      </c>
      <c r="F25" s="3">
        <v>1051</v>
      </c>
      <c r="G25" s="63">
        <v>20070</v>
      </c>
      <c r="H25" s="48">
        <v>95</v>
      </c>
      <c r="I25" s="18" t="str">
        <f>LOOKUP(H25,[4]ข้อมูลหลัก!A$1:C$65536)</f>
        <v>ดีเด่น</v>
      </c>
      <c r="J25" s="31"/>
      <c r="M25" s="35" t="s">
        <v>286</v>
      </c>
      <c r="N25" s="35" t="s">
        <v>287</v>
      </c>
    </row>
    <row r="26" spans="1:14">
      <c r="A26" s="18">
        <v>18</v>
      </c>
      <c r="B26" s="2" t="s">
        <v>33</v>
      </c>
      <c r="C26" s="75" t="s">
        <v>289</v>
      </c>
      <c r="D26" s="5" t="s">
        <v>9</v>
      </c>
      <c r="E26" s="3" t="s">
        <v>10</v>
      </c>
      <c r="F26" s="3">
        <v>1053</v>
      </c>
      <c r="G26" s="63">
        <v>16050</v>
      </c>
      <c r="H26" s="48">
        <v>92</v>
      </c>
      <c r="I26" s="18" t="str">
        <f>LOOKUP(H26,[4]ข้อมูลหลัก!A$1:C$65536)</f>
        <v>ดีมาก</v>
      </c>
      <c r="J26" s="31"/>
      <c r="M26" s="35" t="s">
        <v>288</v>
      </c>
      <c r="N26" s="35" t="s">
        <v>289</v>
      </c>
    </row>
    <row r="27" spans="1:14">
      <c r="A27" s="18">
        <v>19</v>
      </c>
      <c r="B27" s="2" t="s">
        <v>629</v>
      </c>
      <c r="C27" s="75" t="s">
        <v>291</v>
      </c>
      <c r="D27" s="5" t="s">
        <v>9</v>
      </c>
      <c r="E27" s="3" t="s">
        <v>10</v>
      </c>
      <c r="F27" s="3">
        <v>1054</v>
      </c>
      <c r="G27" s="63">
        <v>15990</v>
      </c>
      <c r="H27" s="48">
        <v>93.5</v>
      </c>
      <c r="I27" s="18" t="str">
        <f>LOOKUP(H27,[4]ข้อมูลหลัก!A$1:C$65536)</f>
        <v>ดีมาก</v>
      </c>
      <c r="J27" s="31"/>
      <c r="M27" s="35" t="s">
        <v>290</v>
      </c>
      <c r="N27" s="35" t="s">
        <v>291</v>
      </c>
    </row>
    <row r="28" spans="1:14">
      <c r="A28" s="8"/>
      <c r="B28" s="8"/>
      <c r="C28" s="36"/>
      <c r="D28" s="37" t="s">
        <v>35</v>
      </c>
      <c r="E28" s="8"/>
      <c r="F28" s="8"/>
      <c r="G28" s="62"/>
      <c r="H28" s="8"/>
      <c r="I28" s="8"/>
      <c r="J28" s="8"/>
      <c r="K28" s="17"/>
      <c r="L28" s="17"/>
    </row>
    <row r="29" spans="1:14">
      <c r="A29" s="18">
        <v>20</v>
      </c>
      <c r="B29" s="26" t="s">
        <v>223</v>
      </c>
      <c r="C29" s="75" t="s">
        <v>294</v>
      </c>
      <c r="D29" s="26" t="s">
        <v>36</v>
      </c>
      <c r="E29" s="27" t="s">
        <v>10</v>
      </c>
      <c r="F29" s="28">
        <v>1</v>
      </c>
      <c r="G29" s="63">
        <v>12360</v>
      </c>
      <c r="H29" s="48">
        <v>96</v>
      </c>
      <c r="I29" s="18" t="str">
        <f>LOOKUP(H29,[5]ข้อมูลหลัก!A$1:C$65536)</f>
        <v>ดีเด่น</v>
      </c>
      <c r="J29" s="31"/>
      <c r="M29" s="35" t="s">
        <v>223</v>
      </c>
      <c r="N29" s="35" t="s">
        <v>294</v>
      </c>
    </row>
    <row r="30" spans="1:14">
      <c r="A30" s="18">
        <v>21</v>
      </c>
      <c r="B30" s="29" t="s">
        <v>238</v>
      </c>
      <c r="C30" s="75" t="s">
        <v>328</v>
      </c>
      <c r="D30" s="6" t="s">
        <v>18</v>
      </c>
      <c r="E30" s="27" t="s">
        <v>10</v>
      </c>
      <c r="F30" s="28">
        <v>38</v>
      </c>
      <c r="G30" s="63">
        <v>12210</v>
      </c>
      <c r="H30" s="48">
        <v>94.6</v>
      </c>
      <c r="I30" s="18" t="str">
        <f>LOOKUP(H30,[5]ข้อมูลหลัก!A$1:C$65536)</f>
        <v>ดีมาก</v>
      </c>
      <c r="J30" s="31"/>
      <c r="M30" s="35" t="s">
        <v>39</v>
      </c>
      <c r="N30" s="35" t="s">
        <v>328</v>
      </c>
    </row>
    <row r="31" spans="1:14">
      <c r="A31" s="18">
        <v>22</v>
      </c>
      <c r="B31" s="6" t="s">
        <v>40</v>
      </c>
      <c r="C31" s="75" t="s">
        <v>295</v>
      </c>
      <c r="D31" s="6" t="s">
        <v>18</v>
      </c>
      <c r="E31" s="27" t="s">
        <v>10</v>
      </c>
      <c r="F31" s="28">
        <v>56</v>
      </c>
      <c r="G31" s="63">
        <v>15010</v>
      </c>
      <c r="H31" s="48">
        <v>96.5</v>
      </c>
      <c r="I31" s="18" t="str">
        <f>LOOKUP(H31,[5]ข้อมูลหลัก!A$1:C$65536)</f>
        <v>ดีเด่น</v>
      </c>
      <c r="J31" s="31"/>
      <c r="M31" s="35" t="s">
        <v>40</v>
      </c>
      <c r="N31" s="35" t="s">
        <v>295</v>
      </c>
    </row>
    <row r="32" spans="1:14">
      <c r="A32" s="18">
        <v>23</v>
      </c>
      <c r="B32" s="6" t="s">
        <v>42</v>
      </c>
      <c r="C32" s="75" t="s">
        <v>298</v>
      </c>
      <c r="D32" s="6" t="s">
        <v>38</v>
      </c>
      <c r="E32" s="27" t="s">
        <v>10</v>
      </c>
      <c r="F32" s="28">
        <v>150</v>
      </c>
      <c r="G32" s="63">
        <v>12920</v>
      </c>
      <c r="H32" s="48">
        <v>95.6</v>
      </c>
      <c r="I32" s="18" t="str">
        <f>LOOKUP(H32,[5]ข้อมูลหลัก!A$1:C$65536)</f>
        <v>ดีเด่น</v>
      </c>
      <c r="J32" s="31"/>
      <c r="M32" s="35" t="s">
        <v>297</v>
      </c>
      <c r="N32" s="35" t="s">
        <v>298</v>
      </c>
    </row>
    <row r="33" spans="1:14">
      <c r="A33" s="18">
        <v>24</v>
      </c>
      <c r="B33" s="29" t="s">
        <v>237</v>
      </c>
      <c r="C33" s="75" t="s">
        <v>327</v>
      </c>
      <c r="D33" s="6" t="s">
        <v>18</v>
      </c>
      <c r="E33" s="27" t="s">
        <v>10</v>
      </c>
      <c r="F33" s="28">
        <v>219</v>
      </c>
      <c r="G33" s="63">
        <v>14780</v>
      </c>
      <c r="H33" s="48">
        <v>90.52</v>
      </c>
      <c r="I33" s="18" t="str">
        <f>LOOKUP(H33,[5]ข้อมูลหลัก!A$1:C$65536)</f>
        <v>ดีมาก</v>
      </c>
      <c r="J33" s="31"/>
      <c r="M33" s="35" t="s">
        <v>43</v>
      </c>
      <c r="N33" s="35" t="s">
        <v>327</v>
      </c>
    </row>
    <row r="34" spans="1:14">
      <c r="A34" s="18">
        <v>25</v>
      </c>
      <c r="B34" s="34" t="s">
        <v>633</v>
      </c>
      <c r="C34" s="76" t="s">
        <v>723</v>
      </c>
      <c r="D34" s="34" t="s">
        <v>6</v>
      </c>
      <c r="E34" s="18" t="s">
        <v>7</v>
      </c>
      <c r="F34" s="18">
        <v>226</v>
      </c>
      <c r="G34" s="64">
        <v>13800</v>
      </c>
      <c r="H34" s="48">
        <v>98</v>
      </c>
      <c r="I34" s="18" t="str">
        <f>LOOKUP(H34,[6]ข้อมูลหลัก!A$1:C$65536)</f>
        <v>ดีเด่น</v>
      </c>
      <c r="J34" s="31"/>
      <c r="M34" s="35"/>
      <c r="N34" s="35"/>
    </row>
    <row r="35" spans="1:14">
      <c r="A35" s="18">
        <v>26</v>
      </c>
      <c r="B35" s="6" t="s">
        <v>45</v>
      </c>
      <c r="C35" s="75" t="s">
        <v>301</v>
      </c>
      <c r="D35" s="6" t="s">
        <v>18</v>
      </c>
      <c r="E35" s="27" t="s">
        <v>10</v>
      </c>
      <c r="F35" s="28">
        <v>280</v>
      </c>
      <c r="G35" s="63">
        <v>16260</v>
      </c>
      <c r="H35" s="48">
        <v>95.2</v>
      </c>
      <c r="I35" s="18" t="str">
        <f>LOOKUP(H35,[5]ข้อมูลหลัก!A$1:C$65536)</f>
        <v>ดีเด่น</v>
      </c>
      <c r="J35" s="31"/>
      <c r="M35" s="35" t="s">
        <v>300</v>
      </c>
      <c r="N35" s="35" t="s">
        <v>301</v>
      </c>
    </row>
    <row r="36" spans="1:14">
      <c r="A36" s="18">
        <v>27</v>
      </c>
      <c r="B36" s="5" t="s">
        <v>634</v>
      </c>
      <c r="C36" s="76" t="s">
        <v>724</v>
      </c>
      <c r="D36" s="5" t="s">
        <v>18</v>
      </c>
      <c r="E36" s="18" t="s">
        <v>10</v>
      </c>
      <c r="F36" s="18">
        <v>303</v>
      </c>
      <c r="G36" s="64">
        <v>13800</v>
      </c>
      <c r="H36" s="48">
        <v>66.400000000000006</v>
      </c>
      <c r="I36" s="18" t="str">
        <f>LOOKUP(H36,[7]ข้อมูลหลัก!A$1:C$65536)</f>
        <v>พอใช้</v>
      </c>
      <c r="J36" s="31"/>
      <c r="M36" s="35"/>
      <c r="N36" s="35"/>
    </row>
    <row r="37" spans="1:14">
      <c r="A37" s="18">
        <v>28</v>
      </c>
      <c r="B37" s="5" t="s">
        <v>635</v>
      </c>
      <c r="C37" s="76" t="s">
        <v>725</v>
      </c>
      <c r="D37" s="5" t="s">
        <v>11</v>
      </c>
      <c r="E37" s="27" t="s">
        <v>12</v>
      </c>
      <c r="F37" s="18">
        <v>1090</v>
      </c>
      <c r="G37" s="64">
        <v>18000</v>
      </c>
      <c r="H37" s="48">
        <v>85.2</v>
      </c>
      <c r="I37" s="18" t="str">
        <f>LOOKUP(H37,[7]ข้อมูลหลัก!A$1:C$65536)</f>
        <v>ดีมาก</v>
      </c>
      <c r="J37" s="31"/>
      <c r="M37" s="35"/>
      <c r="N37" s="35"/>
    </row>
    <row r="38" spans="1:14">
      <c r="A38" s="23">
        <v>29</v>
      </c>
      <c r="B38" s="51" t="s">
        <v>636</v>
      </c>
      <c r="C38" s="78" t="s">
        <v>726</v>
      </c>
      <c r="D38" s="99" t="s">
        <v>11</v>
      </c>
      <c r="E38" s="100" t="s">
        <v>12</v>
      </c>
      <c r="F38" s="23">
        <v>1091</v>
      </c>
      <c r="G38" s="101">
        <v>18000</v>
      </c>
      <c r="H38" s="53">
        <v>93</v>
      </c>
      <c r="I38" s="23" t="str">
        <f>LOOKUP(H38,[7]ข้อมูลหลัก!A$1:C$65536)</f>
        <v>ดีมาก</v>
      </c>
      <c r="J38" s="59"/>
      <c r="M38" s="35"/>
      <c r="N38" s="35"/>
    </row>
    <row r="39" spans="1:14">
      <c r="A39" s="18">
        <v>30</v>
      </c>
      <c r="B39" s="6" t="s">
        <v>225</v>
      </c>
      <c r="C39" s="75" t="s">
        <v>303</v>
      </c>
      <c r="D39" s="6" t="s">
        <v>37</v>
      </c>
      <c r="E39" s="27" t="s">
        <v>12</v>
      </c>
      <c r="F39" s="28">
        <v>1095</v>
      </c>
      <c r="G39" s="63">
        <v>20620</v>
      </c>
      <c r="H39" s="48">
        <v>91.2</v>
      </c>
      <c r="I39" s="18" t="str">
        <f>LOOKUP(H39,[5]ข้อมูลหลัก!A$1:C$65536)</f>
        <v>ดีมาก</v>
      </c>
      <c r="J39" s="31"/>
      <c r="M39" s="35" t="s">
        <v>225</v>
      </c>
      <c r="N39" s="35" t="s">
        <v>303</v>
      </c>
    </row>
    <row r="40" spans="1:14">
      <c r="A40" s="18">
        <v>31</v>
      </c>
      <c r="B40" s="6" t="s">
        <v>224</v>
      </c>
      <c r="C40" s="75" t="s">
        <v>302</v>
      </c>
      <c r="D40" s="6" t="s">
        <v>11</v>
      </c>
      <c r="E40" s="27" t="s">
        <v>12</v>
      </c>
      <c r="F40" s="28">
        <v>1103</v>
      </c>
      <c r="G40" s="64">
        <v>18000</v>
      </c>
      <c r="H40" s="48">
        <v>94.4</v>
      </c>
      <c r="I40" s="18" t="str">
        <f>LOOKUP(H40,[5]ข้อมูลหลัก!A$1:C$65536)</f>
        <v>ดีมาก</v>
      </c>
      <c r="J40" s="31"/>
      <c r="M40" s="35"/>
      <c r="N40" s="35"/>
    </row>
    <row r="41" spans="1:14">
      <c r="A41" s="18">
        <v>32</v>
      </c>
      <c r="B41" s="6" t="s">
        <v>630</v>
      </c>
      <c r="C41" s="75" t="s">
        <v>305</v>
      </c>
      <c r="D41" s="6" t="s">
        <v>11</v>
      </c>
      <c r="E41" s="27" t="s">
        <v>12</v>
      </c>
      <c r="F41" s="28">
        <v>1104</v>
      </c>
      <c r="G41" s="63">
        <v>19920</v>
      </c>
      <c r="H41" s="48">
        <v>97.6</v>
      </c>
      <c r="I41" s="18" t="str">
        <f>LOOKUP(H41,[5]ข้อมูลหลัก!A$1:C$65536)</f>
        <v>ดีเด่น</v>
      </c>
      <c r="J41" s="31"/>
      <c r="M41" s="35" t="s">
        <v>304</v>
      </c>
      <c r="N41" s="35" t="s">
        <v>305</v>
      </c>
    </row>
    <row r="42" spans="1:14">
      <c r="A42" s="18">
        <v>33</v>
      </c>
      <c r="B42" s="6" t="s">
        <v>226</v>
      </c>
      <c r="C42" s="75" t="s">
        <v>306</v>
      </c>
      <c r="D42" s="6" t="s">
        <v>9</v>
      </c>
      <c r="E42" s="27" t="s">
        <v>10</v>
      </c>
      <c r="F42" s="28">
        <v>1106</v>
      </c>
      <c r="G42" s="63">
        <v>15180</v>
      </c>
      <c r="H42" s="48">
        <v>95.64</v>
      </c>
      <c r="I42" s="18" t="str">
        <f>LOOKUP(H42,[5]ข้อมูลหลัก!A$1:C$65536)</f>
        <v>ดีเด่น</v>
      </c>
      <c r="J42" s="31"/>
      <c r="M42" s="35" t="s">
        <v>226</v>
      </c>
      <c r="N42" s="35" t="s">
        <v>306</v>
      </c>
    </row>
    <row r="43" spans="1:14">
      <c r="A43" s="18">
        <v>34</v>
      </c>
      <c r="B43" s="6" t="s">
        <v>227</v>
      </c>
      <c r="C43" s="75" t="s">
        <v>307</v>
      </c>
      <c r="D43" s="6" t="s">
        <v>47</v>
      </c>
      <c r="E43" s="27" t="s">
        <v>12</v>
      </c>
      <c r="F43" s="28">
        <v>1108</v>
      </c>
      <c r="G43" s="63">
        <v>20770</v>
      </c>
      <c r="H43" s="48">
        <v>97.5</v>
      </c>
      <c r="I43" s="18" t="str">
        <f>LOOKUP(H43,[5]ข้อมูลหลัก!A$1:C$65536)</f>
        <v>ดีเด่น</v>
      </c>
      <c r="J43" s="31"/>
      <c r="M43" s="35" t="s">
        <v>227</v>
      </c>
      <c r="N43" s="35" t="s">
        <v>307</v>
      </c>
    </row>
    <row r="44" spans="1:14">
      <c r="A44" s="18">
        <v>35</v>
      </c>
      <c r="B44" s="5" t="s">
        <v>637</v>
      </c>
      <c r="C44" s="76" t="s">
        <v>736</v>
      </c>
      <c r="D44" s="6" t="s">
        <v>47</v>
      </c>
      <c r="E44" s="27" t="s">
        <v>12</v>
      </c>
      <c r="F44" s="28">
        <v>1109</v>
      </c>
      <c r="G44" s="64">
        <v>18000</v>
      </c>
      <c r="H44" s="48">
        <v>90.6</v>
      </c>
      <c r="I44" s="18" t="str">
        <f>LOOKUP(H44,[6]ข้อมูลหลัก!A$1:C$65536)</f>
        <v>ดีมาก</v>
      </c>
      <c r="J44" s="31"/>
      <c r="M44" s="35" t="s">
        <v>228</v>
      </c>
      <c r="N44" s="35" t="s">
        <v>308</v>
      </c>
    </row>
    <row r="45" spans="1:14">
      <c r="A45" s="18">
        <v>36</v>
      </c>
      <c r="B45" s="6" t="s">
        <v>41</v>
      </c>
      <c r="C45" s="75" t="s">
        <v>296</v>
      </c>
      <c r="D45" s="6" t="s">
        <v>47</v>
      </c>
      <c r="E45" s="27" t="s">
        <v>12</v>
      </c>
      <c r="F45" s="28">
        <v>1110</v>
      </c>
      <c r="G45" s="64">
        <v>18000</v>
      </c>
      <c r="H45" s="48">
        <v>87</v>
      </c>
      <c r="I45" s="18" t="str">
        <f>LOOKUP(H45,[6]ข้อมูลหลัก!A$1:C$65536)</f>
        <v>ดีมาก</v>
      </c>
      <c r="J45" s="31"/>
      <c r="M45" s="35"/>
      <c r="N45" s="35"/>
    </row>
    <row r="46" spans="1:14" ht="17.25" customHeight="1">
      <c r="A46" s="18">
        <v>37</v>
      </c>
      <c r="B46" s="6" t="s">
        <v>48</v>
      </c>
      <c r="C46" s="75" t="s">
        <v>310</v>
      </c>
      <c r="D46" s="6" t="s">
        <v>47</v>
      </c>
      <c r="E46" s="27" t="s">
        <v>12</v>
      </c>
      <c r="F46" s="28">
        <v>1111</v>
      </c>
      <c r="G46" s="63">
        <v>19540</v>
      </c>
      <c r="H46" s="48">
        <v>99</v>
      </c>
      <c r="I46" s="18" t="str">
        <f>LOOKUP(H46,[5]ข้อมูลหลัก!A$1:C$65536)</f>
        <v>ดีเด่น</v>
      </c>
      <c r="J46" s="31"/>
      <c r="M46" s="35" t="s">
        <v>309</v>
      </c>
      <c r="N46" s="35" t="s">
        <v>310</v>
      </c>
    </row>
    <row r="47" spans="1:14" ht="17.25" customHeight="1">
      <c r="A47" s="18">
        <v>38</v>
      </c>
      <c r="B47" s="6" t="s">
        <v>229</v>
      </c>
      <c r="C47" s="75" t="s">
        <v>311</v>
      </c>
      <c r="D47" s="6" t="s">
        <v>47</v>
      </c>
      <c r="E47" s="27" t="s">
        <v>12</v>
      </c>
      <c r="F47" s="28">
        <v>1112</v>
      </c>
      <c r="G47" s="63">
        <v>19840</v>
      </c>
      <c r="H47" s="48">
        <v>97.5</v>
      </c>
      <c r="I47" s="18" t="str">
        <f>LOOKUP(H47,[5]ข้อมูลหลัก!A$1:C$65536)</f>
        <v>ดีเด่น</v>
      </c>
      <c r="J47" s="31"/>
      <c r="M47" s="35" t="s">
        <v>229</v>
      </c>
      <c r="N47" s="35" t="s">
        <v>311</v>
      </c>
    </row>
    <row r="48" spans="1:14" ht="17.25" customHeight="1">
      <c r="A48" s="18">
        <v>39</v>
      </c>
      <c r="B48" s="6" t="s">
        <v>845</v>
      </c>
      <c r="C48" s="75" t="s">
        <v>312</v>
      </c>
      <c r="D48" s="6" t="s">
        <v>47</v>
      </c>
      <c r="E48" s="27" t="s">
        <v>12</v>
      </c>
      <c r="F48" s="28">
        <v>1114</v>
      </c>
      <c r="G48" s="63">
        <v>19950</v>
      </c>
      <c r="H48" s="48">
        <v>97.5</v>
      </c>
      <c r="I48" s="18" t="str">
        <f>LOOKUP(H48,[5]ข้อมูลหลัก!A$1:C$65536)</f>
        <v>ดีเด่น</v>
      </c>
      <c r="J48" s="31"/>
      <c r="M48" s="35" t="s">
        <v>230</v>
      </c>
      <c r="N48" s="35" t="s">
        <v>312</v>
      </c>
    </row>
    <row r="49" spans="1:14" ht="17.25" customHeight="1">
      <c r="A49" s="18">
        <v>40</v>
      </c>
      <c r="B49" s="5" t="s">
        <v>638</v>
      </c>
      <c r="C49" s="76" t="s">
        <v>805</v>
      </c>
      <c r="D49" s="6" t="s">
        <v>47</v>
      </c>
      <c r="E49" s="27" t="s">
        <v>12</v>
      </c>
      <c r="F49" s="28">
        <v>1115</v>
      </c>
      <c r="G49" s="64">
        <v>18000</v>
      </c>
      <c r="H49" s="48">
        <v>90.8</v>
      </c>
      <c r="I49" s="18" t="str">
        <f>LOOKUP(H49,[6]ข้อมูลหลัก!A$1:C$65536)</f>
        <v>ดีมาก</v>
      </c>
      <c r="J49" s="31"/>
      <c r="M49" s="35" t="s">
        <v>231</v>
      </c>
      <c r="N49" s="35" t="s">
        <v>313</v>
      </c>
    </row>
    <row r="50" spans="1:14" ht="17.25" customHeight="1">
      <c r="A50" s="18">
        <v>41</v>
      </c>
      <c r="B50" s="5" t="s">
        <v>639</v>
      </c>
      <c r="C50" s="76" t="s">
        <v>727</v>
      </c>
      <c r="D50" s="6" t="s">
        <v>47</v>
      </c>
      <c r="E50" s="27" t="s">
        <v>12</v>
      </c>
      <c r="F50" s="28">
        <v>1116</v>
      </c>
      <c r="G50" s="64">
        <v>18000</v>
      </c>
      <c r="H50" s="48">
        <v>87.8</v>
      </c>
      <c r="I50" s="18" t="str">
        <f>LOOKUP(H50,[6]ข้อมูลหลัก!A$1:C$65536)</f>
        <v>ดีมาก</v>
      </c>
      <c r="J50" s="31"/>
      <c r="M50" s="35"/>
      <c r="N50" s="35"/>
    </row>
    <row r="51" spans="1:14" ht="17.25" customHeight="1">
      <c r="A51" s="18">
        <v>42</v>
      </c>
      <c r="B51" s="6" t="s">
        <v>49</v>
      </c>
      <c r="C51" s="75" t="s">
        <v>315</v>
      </c>
      <c r="D51" s="6" t="s">
        <v>9</v>
      </c>
      <c r="E51" s="27" t="s">
        <v>10</v>
      </c>
      <c r="F51" s="28">
        <v>1118</v>
      </c>
      <c r="G51" s="63">
        <v>12840</v>
      </c>
      <c r="H51" s="48">
        <v>97.5</v>
      </c>
      <c r="I51" s="18" t="str">
        <f>LOOKUP(H51,[5]ข้อมูลหลัก!A$1:C$65536)</f>
        <v>ดีเด่น</v>
      </c>
      <c r="J51" s="31"/>
      <c r="M51" s="35" t="s">
        <v>314</v>
      </c>
      <c r="N51" s="35" t="s">
        <v>315</v>
      </c>
    </row>
    <row r="52" spans="1:14" ht="17.25" customHeight="1">
      <c r="A52" s="18">
        <v>43</v>
      </c>
      <c r="B52" s="6" t="s">
        <v>232</v>
      </c>
      <c r="C52" s="75" t="s">
        <v>316</v>
      </c>
      <c r="D52" s="6" t="s">
        <v>50</v>
      </c>
      <c r="E52" s="28" t="s">
        <v>12</v>
      </c>
      <c r="F52" s="28">
        <v>1123</v>
      </c>
      <c r="G52" s="63">
        <v>19450</v>
      </c>
      <c r="H52" s="48">
        <v>95.56</v>
      </c>
      <c r="I52" s="18" t="str">
        <f>LOOKUP(H52,[5]ข้อมูลหลัก!A$1:C$65536)</f>
        <v>ดีเด่น</v>
      </c>
      <c r="J52" s="31"/>
      <c r="M52" s="35" t="s">
        <v>232</v>
      </c>
      <c r="N52" s="35" t="s">
        <v>316</v>
      </c>
    </row>
    <row r="53" spans="1:14" ht="17.25" customHeight="1">
      <c r="A53" s="18">
        <v>44</v>
      </c>
      <c r="B53" s="6" t="s">
        <v>51</v>
      </c>
      <c r="C53" s="75" t="s">
        <v>318</v>
      </c>
      <c r="D53" s="6" t="s">
        <v>50</v>
      </c>
      <c r="E53" s="27" t="s">
        <v>12</v>
      </c>
      <c r="F53" s="28">
        <v>1124</v>
      </c>
      <c r="G53" s="63">
        <v>19560</v>
      </c>
      <c r="H53" s="48">
        <v>96.2</v>
      </c>
      <c r="I53" s="18" t="str">
        <f>LOOKUP(H53,[5]ข้อมูลหลัก!A$1:C$65536)</f>
        <v>ดีเด่น</v>
      </c>
      <c r="J53" s="31"/>
      <c r="M53" s="35" t="s">
        <v>317</v>
      </c>
      <c r="N53" s="35" t="s">
        <v>318</v>
      </c>
    </row>
    <row r="54" spans="1:14" ht="17.25" customHeight="1">
      <c r="A54" s="18">
        <v>45</v>
      </c>
      <c r="B54" s="6" t="s">
        <v>233</v>
      </c>
      <c r="C54" s="75" t="s">
        <v>319</v>
      </c>
      <c r="D54" s="6" t="s">
        <v>46</v>
      </c>
      <c r="E54" s="27" t="s">
        <v>12</v>
      </c>
      <c r="F54" s="28">
        <v>1126</v>
      </c>
      <c r="G54" s="63">
        <v>20540</v>
      </c>
      <c r="H54" s="48">
        <v>97.6</v>
      </c>
      <c r="I54" s="18" t="str">
        <f>LOOKUP(H54,[5]ข้อมูลหลัก!A$1:C$65536)</f>
        <v>ดีเด่น</v>
      </c>
      <c r="J54" s="31"/>
      <c r="M54" s="35" t="s">
        <v>233</v>
      </c>
      <c r="N54" s="35" t="s">
        <v>319</v>
      </c>
    </row>
    <row r="55" spans="1:14" ht="17.25" customHeight="1">
      <c r="A55" s="18">
        <v>46</v>
      </c>
      <c r="B55" s="5" t="s">
        <v>640</v>
      </c>
      <c r="C55" s="76" t="s">
        <v>728</v>
      </c>
      <c r="D55" s="6" t="s">
        <v>46</v>
      </c>
      <c r="E55" s="27" t="s">
        <v>12</v>
      </c>
      <c r="F55" s="28">
        <v>1127</v>
      </c>
      <c r="G55" s="64">
        <v>18000</v>
      </c>
      <c r="H55" s="48">
        <v>90.4</v>
      </c>
      <c r="I55" s="18" t="str">
        <f>LOOKUP(H55,[6]ข้อมูลหลัก!A$1:C$65536)</f>
        <v>ดีมาก</v>
      </c>
      <c r="J55" s="31"/>
      <c r="M55" s="35"/>
      <c r="N55" s="35"/>
    </row>
    <row r="56" spans="1:14" ht="17.25" customHeight="1">
      <c r="A56" s="18">
        <v>47</v>
      </c>
      <c r="B56" s="6" t="s">
        <v>234</v>
      </c>
      <c r="C56" s="75" t="s">
        <v>320</v>
      </c>
      <c r="D56" s="6" t="s">
        <v>18</v>
      </c>
      <c r="E56" s="27" t="s">
        <v>10</v>
      </c>
      <c r="F56" s="28">
        <v>1129</v>
      </c>
      <c r="G56" s="63">
        <v>16400</v>
      </c>
      <c r="H56" s="48">
        <v>97.9</v>
      </c>
      <c r="I56" s="18" t="str">
        <f>LOOKUP(H56,[5]ข้อมูลหลัก!A$1:C$65536)</f>
        <v>ดีเด่น</v>
      </c>
      <c r="J56" s="31"/>
      <c r="M56" s="35" t="s">
        <v>234</v>
      </c>
      <c r="N56" s="35" t="s">
        <v>320</v>
      </c>
    </row>
    <row r="57" spans="1:14" ht="17.25" customHeight="1">
      <c r="A57" s="18">
        <v>48</v>
      </c>
      <c r="B57" s="6" t="s">
        <v>52</v>
      </c>
      <c r="C57" s="75" t="s">
        <v>322</v>
      </c>
      <c r="D57" s="6" t="s">
        <v>18</v>
      </c>
      <c r="E57" s="27" t="s">
        <v>10</v>
      </c>
      <c r="F57" s="28">
        <v>1130</v>
      </c>
      <c r="G57" s="63">
        <v>14780</v>
      </c>
      <c r="H57" s="48">
        <v>91.8</v>
      </c>
      <c r="I57" s="18" t="str">
        <f>LOOKUP(H57,[5]ข้อมูลหลัก!A$1:C$65536)</f>
        <v>ดีมาก</v>
      </c>
      <c r="J57" s="31"/>
      <c r="M57" s="35" t="s">
        <v>321</v>
      </c>
      <c r="N57" s="35" t="s">
        <v>322</v>
      </c>
    </row>
    <row r="58" spans="1:14" ht="17.25" customHeight="1">
      <c r="A58" s="18">
        <v>49</v>
      </c>
      <c r="B58" s="6" t="s">
        <v>235</v>
      </c>
      <c r="C58" s="75" t="s">
        <v>323</v>
      </c>
      <c r="D58" s="6" t="s">
        <v>18</v>
      </c>
      <c r="E58" s="27" t="s">
        <v>10</v>
      </c>
      <c r="F58" s="28">
        <v>1134</v>
      </c>
      <c r="G58" s="63">
        <v>16570</v>
      </c>
      <c r="H58" s="48">
        <v>97.55</v>
      </c>
      <c r="I58" s="18" t="str">
        <f>LOOKUP(H58,[5]ข้อมูลหลัก!A$1:C$65536)</f>
        <v>ดีเด่น</v>
      </c>
      <c r="J58" s="31"/>
      <c r="M58" s="35" t="s">
        <v>235</v>
      </c>
      <c r="N58" s="35" t="s">
        <v>323</v>
      </c>
    </row>
    <row r="59" spans="1:14" ht="17.25" customHeight="1">
      <c r="A59" s="18">
        <v>50</v>
      </c>
      <c r="B59" s="29" t="s">
        <v>236</v>
      </c>
      <c r="C59" s="75" t="s">
        <v>324</v>
      </c>
      <c r="D59" s="6" t="s">
        <v>9</v>
      </c>
      <c r="E59" s="27" t="s">
        <v>10</v>
      </c>
      <c r="F59" s="28">
        <v>1135</v>
      </c>
      <c r="G59" s="63">
        <v>13380</v>
      </c>
      <c r="H59" s="48">
        <v>99.1</v>
      </c>
      <c r="I59" s="18" t="str">
        <f>LOOKUP(H59,[5]ข้อมูลหลัก!A$1:C$65536)</f>
        <v>ดีเด่น</v>
      </c>
      <c r="J59" s="31"/>
      <c r="M59" s="35" t="s">
        <v>236</v>
      </c>
      <c r="N59" s="35" t="s">
        <v>324</v>
      </c>
    </row>
    <row r="60" spans="1:14" ht="17.25" customHeight="1">
      <c r="A60" s="18">
        <v>51</v>
      </c>
      <c r="B60" s="6" t="s">
        <v>53</v>
      </c>
      <c r="C60" s="75" t="s">
        <v>326</v>
      </c>
      <c r="D60" s="6" t="s">
        <v>18</v>
      </c>
      <c r="E60" s="27" t="s">
        <v>10</v>
      </c>
      <c r="F60" s="28">
        <v>1171</v>
      </c>
      <c r="G60" s="63">
        <v>15500</v>
      </c>
      <c r="H60" s="48">
        <v>92.4</v>
      </c>
      <c r="I60" s="18" t="str">
        <f>LOOKUP(H60,[5]ข้อมูลหลัก!A$1:C$65536)</f>
        <v>ดีมาก</v>
      </c>
      <c r="J60" s="31"/>
      <c r="M60" s="35" t="s">
        <v>325</v>
      </c>
      <c r="N60" s="35" t="s">
        <v>326</v>
      </c>
    </row>
    <row r="61" spans="1:14" ht="17.25" customHeight="1">
      <c r="A61" s="8"/>
      <c r="B61" s="8"/>
      <c r="C61" s="36"/>
      <c r="D61" s="37" t="s">
        <v>54</v>
      </c>
      <c r="E61" s="8"/>
      <c r="F61" s="8"/>
      <c r="G61" s="62"/>
      <c r="H61" s="8"/>
      <c r="I61" s="8"/>
      <c r="J61" s="8"/>
      <c r="K61" s="17"/>
      <c r="L61" s="17"/>
    </row>
    <row r="62" spans="1:14" ht="17.25" customHeight="1">
      <c r="A62" s="18">
        <v>52</v>
      </c>
      <c r="B62" s="2" t="s">
        <v>55</v>
      </c>
      <c r="C62" s="75" t="s">
        <v>330</v>
      </c>
      <c r="D62" s="2" t="s">
        <v>11</v>
      </c>
      <c r="E62" s="3" t="s">
        <v>12</v>
      </c>
      <c r="F62" s="3">
        <v>20</v>
      </c>
      <c r="G62" s="63">
        <v>20000</v>
      </c>
      <c r="H62" s="48">
        <v>100</v>
      </c>
      <c r="I62" s="18" t="str">
        <f>LOOKUP(H62,[8]ข้อมูลหลัก!A$1:C$65536)</f>
        <v>ดีเด่น</v>
      </c>
      <c r="J62" s="31"/>
      <c r="M62" s="35" t="s">
        <v>329</v>
      </c>
      <c r="N62" s="35" t="s">
        <v>330</v>
      </c>
    </row>
    <row r="63" spans="1:14" ht="17.25" customHeight="1">
      <c r="A63" s="18">
        <v>53</v>
      </c>
      <c r="B63" s="2" t="s">
        <v>56</v>
      </c>
      <c r="C63" s="75" t="s">
        <v>331</v>
      </c>
      <c r="D63" s="2" t="s">
        <v>21</v>
      </c>
      <c r="E63" s="3" t="s">
        <v>12</v>
      </c>
      <c r="F63" s="3">
        <v>1141</v>
      </c>
      <c r="G63" s="63">
        <v>19830</v>
      </c>
      <c r="H63" s="48">
        <v>100</v>
      </c>
      <c r="I63" s="18" t="str">
        <f>LOOKUP(H63,[8]ข้อมูลหลัก!A$1:C$65536)</f>
        <v>ดีเด่น</v>
      </c>
      <c r="J63" s="31"/>
      <c r="M63" s="35" t="s">
        <v>56</v>
      </c>
      <c r="N63" s="35" t="s">
        <v>331</v>
      </c>
    </row>
    <row r="64" spans="1:14" s="19" customFormat="1" ht="17.25" customHeight="1">
      <c r="A64" s="18">
        <v>54</v>
      </c>
      <c r="B64" s="39" t="s">
        <v>57</v>
      </c>
      <c r="C64" s="77" t="s">
        <v>333</v>
      </c>
      <c r="D64" s="39" t="s">
        <v>21</v>
      </c>
      <c r="E64" s="40" t="s">
        <v>12</v>
      </c>
      <c r="F64" s="40">
        <v>1142</v>
      </c>
      <c r="G64" s="63">
        <v>19440</v>
      </c>
      <c r="H64" s="48">
        <v>100</v>
      </c>
      <c r="I64" s="18" t="s">
        <v>218</v>
      </c>
      <c r="J64" s="31"/>
      <c r="M64" s="35" t="s">
        <v>332</v>
      </c>
      <c r="N64" s="35" t="s">
        <v>333</v>
      </c>
    </row>
    <row r="65" spans="1:14" ht="17.25" customHeight="1">
      <c r="A65" s="18">
        <v>55</v>
      </c>
      <c r="B65" s="2" t="s">
        <v>58</v>
      </c>
      <c r="C65" s="75" t="s">
        <v>335</v>
      </c>
      <c r="D65" s="2" t="s">
        <v>21</v>
      </c>
      <c r="E65" s="3" t="s">
        <v>12</v>
      </c>
      <c r="F65" s="3">
        <v>1143</v>
      </c>
      <c r="G65" s="63">
        <v>19090</v>
      </c>
      <c r="H65" s="48">
        <v>100</v>
      </c>
      <c r="I65" s="18" t="s">
        <v>218</v>
      </c>
      <c r="J65" s="31"/>
      <c r="K65" s="19"/>
      <c r="M65" s="35" t="s">
        <v>334</v>
      </c>
      <c r="N65" s="35" t="s">
        <v>335</v>
      </c>
    </row>
    <row r="66" spans="1:14" ht="17.25" customHeight="1">
      <c r="A66" s="18">
        <v>56</v>
      </c>
      <c r="B66" s="2" t="s">
        <v>59</v>
      </c>
      <c r="C66" s="75" t="s">
        <v>337</v>
      </c>
      <c r="D66" s="2" t="s">
        <v>60</v>
      </c>
      <c r="E66" s="3" t="s">
        <v>12</v>
      </c>
      <c r="F66" s="3">
        <v>1145</v>
      </c>
      <c r="G66" s="63">
        <v>20080</v>
      </c>
      <c r="H66" s="48">
        <v>99.4</v>
      </c>
      <c r="I66" s="18" t="str">
        <f>LOOKUP(H66,[8]ข้อมูลหลัก!A$1:C$65536)</f>
        <v>ดีเด่น</v>
      </c>
      <c r="J66" s="31"/>
      <c r="M66" s="35" t="s">
        <v>336</v>
      </c>
      <c r="N66" s="35" t="s">
        <v>337</v>
      </c>
    </row>
    <row r="67" spans="1:14" ht="17.25" customHeight="1">
      <c r="A67" s="18">
        <v>57</v>
      </c>
      <c r="B67" s="2" t="s">
        <v>61</v>
      </c>
      <c r="C67" s="75" t="s">
        <v>339</v>
      </c>
      <c r="D67" s="2" t="s">
        <v>11</v>
      </c>
      <c r="E67" s="3" t="s">
        <v>12</v>
      </c>
      <c r="F67" s="3">
        <v>1147</v>
      </c>
      <c r="G67" s="63">
        <v>20720</v>
      </c>
      <c r="H67" s="48">
        <v>98</v>
      </c>
      <c r="I67" s="18" t="str">
        <f>LOOKUP(H67,[8]ข้อมูลหลัก!A$1:C$65536)</f>
        <v>ดีเด่น</v>
      </c>
      <c r="J67" s="31"/>
      <c r="M67" s="35" t="s">
        <v>338</v>
      </c>
      <c r="N67" s="35" t="s">
        <v>339</v>
      </c>
    </row>
    <row r="68" spans="1:14" ht="17.25" customHeight="1">
      <c r="A68" s="18">
        <v>58</v>
      </c>
      <c r="B68" s="2" t="s">
        <v>63</v>
      </c>
      <c r="C68" s="75" t="s">
        <v>341</v>
      </c>
      <c r="D68" s="2" t="s">
        <v>62</v>
      </c>
      <c r="E68" s="3" t="s">
        <v>10</v>
      </c>
      <c r="F68" s="3">
        <v>1154</v>
      </c>
      <c r="G68" s="63">
        <v>10840</v>
      </c>
      <c r="H68" s="48">
        <v>97</v>
      </c>
      <c r="I68" s="18" t="str">
        <f>LOOKUP(H68,[9]ข้อมูลหลัก!A$1:C$65536)</f>
        <v>ดีเด่น</v>
      </c>
      <c r="J68" s="18"/>
      <c r="K68" s="15"/>
      <c r="L68" s="15"/>
      <c r="M68" s="35" t="s">
        <v>340</v>
      </c>
      <c r="N68" s="35" t="s">
        <v>341</v>
      </c>
    </row>
    <row r="69" spans="1:14" ht="17.25" customHeight="1">
      <c r="A69" s="8"/>
      <c r="B69" s="8"/>
      <c r="C69" s="36"/>
      <c r="D69" s="37" t="s">
        <v>64</v>
      </c>
      <c r="E69" s="8"/>
      <c r="F69" s="8"/>
      <c r="G69" s="62"/>
      <c r="H69" s="8"/>
      <c r="I69" s="8"/>
      <c r="J69" s="8"/>
      <c r="K69" s="17"/>
      <c r="L69" s="17"/>
    </row>
    <row r="70" spans="1:14" ht="17.25" customHeight="1">
      <c r="A70" s="18">
        <v>59</v>
      </c>
      <c r="B70" s="72" t="s">
        <v>239</v>
      </c>
      <c r="C70" s="75" t="s">
        <v>342</v>
      </c>
      <c r="D70" s="34" t="s">
        <v>9</v>
      </c>
      <c r="E70" s="18" t="s">
        <v>10</v>
      </c>
      <c r="F70" s="18">
        <v>35</v>
      </c>
      <c r="G70" s="63">
        <v>14990</v>
      </c>
      <c r="H70" s="48">
        <v>97.4</v>
      </c>
      <c r="I70" s="18" t="str">
        <f>LOOKUP(H70,[7]ข้อมูลหลัก!A$1:C$65536)</f>
        <v>ดีเด่น</v>
      </c>
      <c r="J70" s="31"/>
      <c r="M70" s="35" t="s">
        <v>239</v>
      </c>
      <c r="N70" s="35" t="s">
        <v>342</v>
      </c>
    </row>
    <row r="71" spans="1:14" ht="17.25" customHeight="1">
      <c r="A71" s="18">
        <v>60</v>
      </c>
      <c r="B71" s="71" t="s">
        <v>641</v>
      </c>
      <c r="C71" s="76" t="s">
        <v>737</v>
      </c>
      <c r="D71" s="34" t="s">
        <v>9</v>
      </c>
      <c r="E71" s="18" t="s">
        <v>10</v>
      </c>
      <c r="F71" s="18">
        <v>1119</v>
      </c>
      <c r="G71" s="63">
        <v>13800</v>
      </c>
      <c r="H71" s="48">
        <v>94.4</v>
      </c>
      <c r="I71" s="18" t="str">
        <f>LOOKUP(H71,[7]ข้อมูลหลัก!A$1:C$65536)</f>
        <v>ดีมาก</v>
      </c>
      <c r="J71" s="31"/>
      <c r="M71" s="35" t="s">
        <v>343</v>
      </c>
      <c r="N71" s="35"/>
    </row>
    <row r="72" spans="1:14" ht="17.25" customHeight="1">
      <c r="A72" s="18">
        <v>61</v>
      </c>
      <c r="B72" s="72" t="s">
        <v>240</v>
      </c>
      <c r="C72" s="75" t="s">
        <v>344</v>
      </c>
      <c r="D72" s="34" t="s">
        <v>65</v>
      </c>
      <c r="E72" s="18" t="s">
        <v>12</v>
      </c>
      <c r="F72" s="18">
        <v>1161</v>
      </c>
      <c r="G72" s="63">
        <v>21000</v>
      </c>
      <c r="H72" s="48">
        <v>95</v>
      </c>
      <c r="I72" s="18" t="str">
        <f>LOOKUP(H72,[7]ข้อมูลหลัก!A$1:C$65536)</f>
        <v>ดีเด่น</v>
      </c>
      <c r="J72" s="31"/>
      <c r="M72" s="35" t="s">
        <v>240</v>
      </c>
      <c r="N72" s="35" t="s">
        <v>344</v>
      </c>
    </row>
    <row r="73" spans="1:14" ht="17.25" customHeight="1">
      <c r="A73" s="18">
        <v>62</v>
      </c>
      <c r="B73" s="72" t="s">
        <v>241</v>
      </c>
      <c r="C73" s="75" t="s">
        <v>346</v>
      </c>
      <c r="D73" s="34" t="s">
        <v>65</v>
      </c>
      <c r="E73" s="18" t="s">
        <v>12</v>
      </c>
      <c r="F73" s="18">
        <v>1162</v>
      </c>
      <c r="G73" s="63">
        <v>20910</v>
      </c>
      <c r="H73" s="48">
        <v>93</v>
      </c>
      <c r="I73" s="18" t="str">
        <f>LOOKUP(H73,[7]ข้อมูลหลัก!A$1:C$65536)</f>
        <v>ดีมาก</v>
      </c>
      <c r="J73" s="31"/>
      <c r="M73" s="35" t="s">
        <v>345</v>
      </c>
      <c r="N73" s="35" t="s">
        <v>346</v>
      </c>
    </row>
    <row r="74" spans="1:14" ht="17.25" customHeight="1">
      <c r="A74" s="18">
        <v>63</v>
      </c>
      <c r="B74" s="34" t="s">
        <v>242</v>
      </c>
      <c r="C74" s="75" t="s">
        <v>347</v>
      </c>
      <c r="D74" s="34" t="s">
        <v>65</v>
      </c>
      <c r="E74" s="18" t="s">
        <v>12</v>
      </c>
      <c r="F74" s="18">
        <v>1163</v>
      </c>
      <c r="G74" s="63">
        <v>20310</v>
      </c>
      <c r="H74" s="48">
        <v>87.2</v>
      </c>
      <c r="I74" s="18" t="str">
        <f>LOOKUP(H74,[7]ข้อมูลหลัก!A$1:C$65536)</f>
        <v>ดีมาก</v>
      </c>
      <c r="J74" s="31"/>
      <c r="M74" s="35" t="s">
        <v>242</v>
      </c>
      <c r="N74" s="35" t="s">
        <v>347</v>
      </c>
    </row>
    <row r="75" spans="1:14" ht="17.25" customHeight="1">
      <c r="A75" s="18">
        <v>64</v>
      </c>
      <c r="B75" s="5" t="s">
        <v>642</v>
      </c>
      <c r="C75" s="76" t="s">
        <v>729</v>
      </c>
      <c r="D75" s="5" t="s">
        <v>11</v>
      </c>
      <c r="E75" s="27" t="s">
        <v>12</v>
      </c>
      <c r="F75" s="18">
        <v>1165</v>
      </c>
      <c r="G75" s="63">
        <v>18000</v>
      </c>
      <c r="H75" s="48">
        <v>94.4</v>
      </c>
      <c r="I75" s="18" t="str">
        <f>LOOKUP(H75,[7]ข้อมูลหลัก!A$1:C$65536)</f>
        <v>ดีมาก</v>
      </c>
      <c r="J75" s="31"/>
      <c r="M75" s="35"/>
      <c r="N75" s="35"/>
    </row>
    <row r="76" spans="1:14" ht="17.25" customHeight="1">
      <c r="A76" s="18">
        <v>65</v>
      </c>
      <c r="B76" s="34" t="s">
        <v>243</v>
      </c>
      <c r="C76" s="75" t="s">
        <v>348</v>
      </c>
      <c r="D76" s="34" t="s">
        <v>66</v>
      </c>
      <c r="E76" s="18" t="s">
        <v>7</v>
      </c>
      <c r="F76" s="18">
        <v>1167</v>
      </c>
      <c r="G76" s="63">
        <v>12200</v>
      </c>
      <c r="H76" s="48">
        <v>91.6</v>
      </c>
      <c r="I76" s="18" t="str">
        <f>LOOKUP(H76,[7]ข้อมูลหลัก!A$1:C$65536)</f>
        <v>ดีมาก</v>
      </c>
      <c r="J76" s="31"/>
      <c r="M76" s="35" t="s">
        <v>243</v>
      </c>
      <c r="N76" s="35" t="s">
        <v>348</v>
      </c>
    </row>
    <row r="77" spans="1:14" ht="17.25" customHeight="1">
      <c r="A77" s="23">
        <v>66</v>
      </c>
      <c r="B77" s="52" t="s">
        <v>244</v>
      </c>
      <c r="C77" s="74" t="s">
        <v>349</v>
      </c>
      <c r="D77" s="52" t="s">
        <v>66</v>
      </c>
      <c r="E77" s="23" t="s">
        <v>7</v>
      </c>
      <c r="F77" s="23">
        <v>1168</v>
      </c>
      <c r="G77" s="65">
        <v>12200</v>
      </c>
      <c r="H77" s="53">
        <v>92</v>
      </c>
      <c r="I77" s="23" t="str">
        <f>LOOKUP(H77,[7]ข้อมูลหลัก!A$1:C$65536)</f>
        <v>ดีมาก</v>
      </c>
      <c r="J77" s="59"/>
      <c r="M77" s="35" t="s">
        <v>244</v>
      </c>
      <c r="N77" s="35" t="s">
        <v>349</v>
      </c>
    </row>
    <row r="78" spans="1:14" ht="17.25" customHeight="1">
      <c r="A78" s="8"/>
      <c r="B78" s="8"/>
      <c r="C78" s="36"/>
      <c r="D78" s="37" t="s">
        <v>67</v>
      </c>
      <c r="E78" s="8"/>
      <c r="F78" s="8"/>
      <c r="G78" s="62"/>
      <c r="H78" s="8"/>
      <c r="I78" s="8"/>
      <c r="J78" s="8"/>
      <c r="K78" s="17"/>
      <c r="L78" s="17"/>
    </row>
    <row r="79" spans="1:14" ht="17.25" customHeight="1">
      <c r="A79" s="18">
        <v>67</v>
      </c>
      <c r="B79" s="2" t="s">
        <v>68</v>
      </c>
      <c r="C79" s="75" t="s">
        <v>350</v>
      </c>
      <c r="D79" s="2" t="s">
        <v>69</v>
      </c>
      <c r="E79" s="3" t="s">
        <v>12</v>
      </c>
      <c r="F79" s="3">
        <v>14</v>
      </c>
      <c r="G79" s="63">
        <v>19230</v>
      </c>
      <c r="H79" s="48">
        <v>95.6</v>
      </c>
      <c r="I79" s="18" t="s">
        <v>219</v>
      </c>
      <c r="J79" s="31"/>
      <c r="M79" s="35" t="s">
        <v>68</v>
      </c>
      <c r="N79" s="35" t="s">
        <v>350</v>
      </c>
    </row>
    <row r="80" spans="1:14" ht="17.25" customHeight="1">
      <c r="A80" s="18">
        <v>68</v>
      </c>
      <c r="B80" s="2" t="s">
        <v>70</v>
      </c>
      <c r="C80" s="75" t="s">
        <v>352</v>
      </c>
      <c r="D80" s="2" t="s">
        <v>69</v>
      </c>
      <c r="E80" s="3" t="s">
        <v>12</v>
      </c>
      <c r="F80" s="3">
        <v>16</v>
      </c>
      <c r="G80" s="63">
        <v>20430</v>
      </c>
      <c r="H80" s="48">
        <v>93.6</v>
      </c>
      <c r="I80" s="18" t="s">
        <v>218</v>
      </c>
      <c r="J80" s="31"/>
      <c r="M80" s="35" t="s">
        <v>351</v>
      </c>
      <c r="N80" s="35" t="s">
        <v>352</v>
      </c>
    </row>
    <row r="81" spans="1:14" ht="17.25" customHeight="1">
      <c r="A81" s="18">
        <v>69</v>
      </c>
      <c r="B81" s="2" t="s">
        <v>71</v>
      </c>
      <c r="C81" s="75" t="s">
        <v>354</v>
      </c>
      <c r="D81" s="2" t="s">
        <v>11</v>
      </c>
      <c r="E81" s="3" t="s">
        <v>12</v>
      </c>
      <c r="F81" s="3">
        <v>18</v>
      </c>
      <c r="G81" s="63">
        <v>20570</v>
      </c>
      <c r="H81" s="48">
        <v>96.8</v>
      </c>
      <c r="I81" s="18" t="s">
        <v>219</v>
      </c>
      <c r="J81" s="31"/>
      <c r="M81" s="35" t="s">
        <v>353</v>
      </c>
      <c r="N81" s="35" t="s">
        <v>354</v>
      </c>
    </row>
    <row r="82" spans="1:14" ht="17.25" customHeight="1">
      <c r="A82" s="18">
        <v>70</v>
      </c>
      <c r="B82" s="4" t="s">
        <v>72</v>
      </c>
      <c r="C82" s="75" t="s">
        <v>356</v>
      </c>
      <c r="D82" s="4" t="s">
        <v>18</v>
      </c>
      <c r="E82" s="1" t="s">
        <v>10</v>
      </c>
      <c r="F82" s="1">
        <v>23</v>
      </c>
      <c r="G82" s="63">
        <v>14650</v>
      </c>
      <c r="H82" s="48">
        <v>93.5</v>
      </c>
      <c r="I82" s="18" t="s">
        <v>218</v>
      </c>
      <c r="J82" s="31"/>
      <c r="M82" s="35" t="s">
        <v>355</v>
      </c>
      <c r="N82" s="35" t="s">
        <v>356</v>
      </c>
    </row>
    <row r="83" spans="1:14" ht="17.25" customHeight="1">
      <c r="A83" s="18">
        <v>71</v>
      </c>
      <c r="B83" s="2" t="s">
        <v>73</v>
      </c>
      <c r="C83" s="75" t="s">
        <v>358</v>
      </c>
      <c r="D83" s="2" t="s">
        <v>6</v>
      </c>
      <c r="E83" s="3" t="s">
        <v>7</v>
      </c>
      <c r="F83" s="3">
        <v>29</v>
      </c>
      <c r="G83" s="63">
        <v>16110</v>
      </c>
      <c r="H83" s="48">
        <v>94</v>
      </c>
      <c r="I83" s="18" t="s">
        <v>219</v>
      </c>
      <c r="J83" s="31"/>
      <c r="M83" s="35" t="s">
        <v>357</v>
      </c>
      <c r="N83" s="35" t="s">
        <v>358</v>
      </c>
    </row>
    <row r="84" spans="1:14" ht="17.25" customHeight="1">
      <c r="A84" s="18">
        <v>72</v>
      </c>
      <c r="B84" s="2" t="s">
        <v>74</v>
      </c>
      <c r="C84" s="75" t="s">
        <v>360</v>
      </c>
      <c r="D84" s="2" t="s">
        <v>69</v>
      </c>
      <c r="E84" s="3" t="s">
        <v>12</v>
      </c>
      <c r="F84" s="3">
        <v>95</v>
      </c>
      <c r="G84" s="63">
        <v>20450</v>
      </c>
      <c r="H84" s="48">
        <v>97.2</v>
      </c>
      <c r="I84" s="18" t="s">
        <v>218</v>
      </c>
      <c r="J84" s="31"/>
      <c r="M84" s="35" t="s">
        <v>359</v>
      </c>
      <c r="N84" s="35" t="s">
        <v>360</v>
      </c>
    </row>
    <row r="85" spans="1:14" ht="17.25" customHeight="1">
      <c r="A85" s="18">
        <v>73</v>
      </c>
      <c r="B85" s="73" t="s">
        <v>75</v>
      </c>
      <c r="C85" s="75" t="s">
        <v>362</v>
      </c>
      <c r="D85" s="2" t="s">
        <v>76</v>
      </c>
      <c r="E85" s="3" t="s">
        <v>10</v>
      </c>
      <c r="F85" s="3">
        <v>153</v>
      </c>
      <c r="G85" s="63">
        <v>16040</v>
      </c>
      <c r="H85" s="48">
        <v>96.8</v>
      </c>
      <c r="I85" s="18" t="s">
        <v>218</v>
      </c>
      <c r="J85" s="31"/>
      <c r="M85" s="35" t="s">
        <v>361</v>
      </c>
      <c r="N85" s="35" t="s">
        <v>362</v>
      </c>
    </row>
    <row r="86" spans="1:14" ht="17.25" customHeight="1">
      <c r="A86" s="18">
        <v>74</v>
      </c>
      <c r="B86" s="73" t="s">
        <v>77</v>
      </c>
      <c r="C86" s="75" t="s">
        <v>364</v>
      </c>
      <c r="D86" s="2" t="s">
        <v>9</v>
      </c>
      <c r="E86" s="3" t="s">
        <v>10</v>
      </c>
      <c r="F86" s="3">
        <v>155</v>
      </c>
      <c r="G86" s="63">
        <v>13130</v>
      </c>
      <c r="H86" s="48">
        <v>95.5</v>
      </c>
      <c r="I86" s="18" t="s">
        <v>218</v>
      </c>
      <c r="J86" s="31"/>
      <c r="M86" s="35" t="s">
        <v>363</v>
      </c>
      <c r="N86" s="35" t="s">
        <v>364</v>
      </c>
    </row>
    <row r="87" spans="1:14" ht="17.25" customHeight="1">
      <c r="A87" s="18">
        <v>75</v>
      </c>
      <c r="B87" s="73" t="s">
        <v>78</v>
      </c>
      <c r="C87" s="75" t="s">
        <v>366</v>
      </c>
      <c r="D87" s="2" t="s">
        <v>11</v>
      </c>
      <c r="E87" s="3" t="s">
        <v>12</v>
      </c>
      <c r="F87" s="3">
        <v>1148</v>
      </c>
      <c r="G87" s="63">
        <v>19970</v>
      </c>
      <c r="H87" s="48">
        <v>88.4</v>
      </c>
      <c r="I87" s="18" t="s">
        <v>219</v>
      </c>
      <c r="J87" s="31"/>
      <c r="M87" s="35" t="s">
        <v>365</v>
      </c>
      <c r="N87" s="35" t="s">
        <v>366</v>
      </c>
    </row>
    <row r="88" spans="1:14" ht="17.25" customHeight="1">
      <c r="A88" s="8"/>
      <c r="B88" s="55"/>
      <c r="C88" s="36"/>
      <c r="D88" s="37" t="s">
        <v>79</v>
      </c>
      <c r="E88" s="8"/>
      <c r="F88" s="8"/>
      <c r="G88" s="62"/>
      <c r="H88" s="8"/>
      <c r="I88" s="8"/>
      <c r="J88" s="8"/>
      <c r="M88" s="54"/>
      <c r="N88" s="54"/>
    </row>
    <row r="89" spans="1:14" ht="17.25" customHeight="1">
      <c r="A89" s="18">
        <v>76</v>
      </c>
      <c r="B89" s="72" t="s">
        <v>80</v>
      </c>
      <c r="C89" s="75" t="s">
        <v>368</v>
      </c>
      <c r="D89" s="34" t="s">
        <v>21</v>
      </c>
      <c r="E89" s="18" t="s">
        <v>12</v>
      </c>
      <c r="F89" s="18">
        <v>298</v>
      </c>
      <c r="G89" s="63">
        <v>20830</v>
      </c>
      <c r="H89" s="48">
        <v>97.6</v>
      </c>
      <c r="I89" s="18" t="str">
        <f>LOOKUP(H89,[10]ข้อมูลหลัก!A$1:C$65536)</f>
        <v>ดีเด่น</v>
      </c>
      <c r="J89" s="31"/>
      <c r="K89" s="17"/>
      <c r="L89" s="17"/>
    </row>
    <row r="90" spans="1:14" ht="17.25" customHeight="1">
      <c r="A90" s="18">
        <v>77</v>
      </c>
      <c r="B90" s="71" t="s">
        <v>643</v>
      </c>
      <c r="C90" s="76" t="s">
        <v>730</v>
      </c>
      <c r="D90" s="34" t="s">
        <v>82</v>
      </c>
      <c r="E90" s="18" t="s">
        <v>12</v>
      </c>
      <c r="F90" s="18">
        <v>1071</v>
      </c>
      <c r="G90" s="63">
        <v>18000</v>
      </c>
      <c r="H90" s="48">
        <v>95</v>
      </c>
      <c r="I90" s="18" t="str">
        <f>LOOKUP(H90,[10]ข้อมูลหลัก!A$1:C$65536)</f>
        <v>ดีเด่น</v>
      </c>
      <c r="J90" s="31"/>
      <c r="M90" s="35" t="s">
        <v>367</v>
      </c>
      <c r="N90" s="35" t="s">
        <v>368</v>
      </c>
    </row>
    <row r="91" spans="1:14" ht="17.25" customHeight="1">
      <c r="A91" s="18">
        <v>78</v>
      </c>
      <c r="B91" s="72" t="s">
        <v>245</v>
      </c>
      <c r="C91" s="75" t="s">
        <v>370</v>
      </c>
      <c r="D91" s="34" t="s">
        <v>9</v>
      </c>
      <c r="E91" s="18" t="s">
        <v>10</v>
      </c>
      <c r="F91" s="18">
        <v>1079</v>
      </c>
      <c r="G91" s="63">
        <v>16180</v>
      </c>
      <c r="H91" s="48">
        <v>95</v>
      </c>
      <c r="I91" s="18" t="s">
        <v>219</v>
      </c>
      <c r="J91" s="31"/>
      <c r="M91" s="35" t="s">
        <v>83</v>
      </c>
      <c r="N91" s="35" t="s">
        <v>369</v>
      </c>
    </row>
    <row r="92" spans="1:14" ht="17.25" customHeight="1">
      <c r="A92" s="18">
        <v>79</v>
      </c>
      <c r="B92" s="72" t="s">
        <v>84</v>
      </c>
      <c r="C92" s="75" t="s">
        <v>372</v>
      </c>
      <c r="D92" s="34" t="s">
        <v>6</v>
      </c>
      <c r="E92" s="18" t="s">
        <v>7</v>
      </c>
      <c r="F92" s="18">
        <v>1099</v>
      </c>
      <c r="G92" s="63">
        <v>14900</v>
      </c>
      <c r="H92" s="48">
        <v>96.2</v>
      </c>
      <c r="I92" s="18" t="s">
        <v>219</v>
      </c>
      <c r="J92" s="31"/>
      <c r="M92" s="35" t="s">
        <v>245</v>
      </c>
      <c r="N92" s="35" t="s">
        <v>370</v>
      </c>
    </row>
    <row r="93" spans="1:14">
      <c r="A93" s="8"/>
      <c r="B93" s="8"/>
      <c r="C93" s="36"/>
      <c r="D93" s="37" t="s">
        <v>85</v>
      </c>
      <c r="E93" s="8"/>
      <c r="F93" s="8"/>
      <c r="G93" s="62"/>
      <c r="H93" s="8"/>
      <c r="I93" s="8"/>
      <c r="J93" s="8"/>
      <c r="M93" s="35" t="s">
        <v>371</v>
      </c>
      <c r="N93" s="35" t="s">
        <v>372</v>
      </c>
    </row>
    <row r="94" spans="1:14">
      <c r="A94" s="18">
        <v>80</v>
      </c>
      <c r="B94" s="2" t="s">
        <v>86</v>
      </c>
      <c r="C94" s="75" t="s">
        <v>374</v>
      </c>
      <c r="D94" s="2" t="s">
        <v>18</v>
      </c>
      <c r="E94" s="3" t="s">
        <v>10</v>
      </c>
      <c r="F94" s="3">
        <v>47</v>
      </c>
      <c r="G94" s="63">
        <v>15270</v>
      </c>
      <c r="H94" s="48">
        <v>97.7</v>
      </c>
      <c r="I94" s="18" t="str">
        <f>LOOKUP(H94,[11]ข้อมูลหลัก!A$1:C$65536)</f>
        <v>ดีเด่น</v>
      </c>
      <c r="J94" s="31"/>
      <c r="K94" s="17"/>
      <c r="L94" s="17"/>
    </row>
    <row r="95" spans="1:14">
      <c r="A95" s="18">
        <v>81</v>
      </c>
      <c r="B95" s="2" t="s">
        <v>87</v>
      </c>
      <c r="C95" s="75" t="s">
        <v>375</v>
      </c>
      <c r="D95" s="2" t="s">
        <v>60</v>
      </c>
      <c r="E95" s="3" t="s">
        <v>12</v>
      </c>
      <c r="F95" s="3">
        <v>231</v>
      </c>
      <c r="G95" s="63">
        <v>19130</v>
      </c>
      <c r="H95" s="48">
        <v>93.1</v>
      </c>
      <c r="I95" s="18" t="str">
        <f>LOOKUP(H95,[11]ข้อมูลหลัก!A$1:C$65536)</f>
        <v>ดีมาก</v>
      </c>
      <c r="J95" s="31"/>
      <c r="M95" s="35" t="s">
        <v>373</v>
      </c>
      <c r="N95" s="35" t="s">
        <v>374</v>
      </c>
    </row>
    <row r="96" spans="1:14">
      <c r="A96" s="18">
        <v>82</v>
      </c>
      <c r="B96" s="2" t="s">
        <v>88</v>
      </c>
      <c r="C96" s="75" t="s">
        <v>376</v>
      </c>
      <c r="D96" s="2" t="s">
        <v>60</v>
      </c>
      <c r="E96" s="3" t="s">
        <v>12</v>
      </c>
      <c r="F96" s="3">
        <v>232</v>
      </c>
      <c r="G96" s="63">
        <v>19440</v>
      </c>
      <c r="H96" s="48">
        <v>97.9</v>
      </c>
      <c r="I96" s="18" t="str">
        <f>LOOKUP(H96,[11]ข้อมูลหลัก!A$1:C$65536)</f>
        <v>ดีเด่น</v>
      </c>
      <c r="J96" s="31"/>
      <c r="M96" s="35" t="s">
        <v>87</v>
      </c>
      <c r="N96" s="35" t="s">
        <v>375</v>
      </c>
    </row>
    <row r="97" spans="1:14">
      <c r="A97" s="18">
        <v>83</v>
      </c>
      <c r="B97" s="2" t="s">
        <v>89</v>
      </c>
      <c r="C97" s="75" t="s">
        <v>378</v>
      </c>
      <c r="D97" s="2" t="s">
        <v>11</v>
      </c>
      <c r="E97" s="3" t="s">
        <v>12</v>
      </c>
      <c r="F97" s="3">
        <v>245</v>
      </c>
      <c r="G97" s="63">
        <v>19920</v>
      </c>
      <c r="H97" s="48">
        <v>96.2</v>
      </c>
      <c r="I97" s="18" t="str">
        <f>LOOKUP(H97,[11]ข้อมูลหลัก!A$1:C$65536)</f>
        <v>ดีเด่น</v>
      </c>
      <c r="J97" s="31"/>
      <c r="M97" s="35" t="s">
        <v>88</v>
      </c>
      <c r="N97" s="35" t="s">
        <v>376</v>
      </c>
    </row>
    <row r="98" spans="1:14">
      <c r="A98" s="18">
        <v>84</v>
      </c>
      <c r="B98" s="2" t="s">
        <v>90</v>
      </c>
      <c r="C98" s="75" t="s">
        <v>380</v>
      </c>
      <c r="D98" s="2" t="s">
        <v>9</v>
      </c>
      <c r="E98" s="3" t="s">
        <v>10</v>
      </c>
      <c r="F98" s="3">
        <v>246</v>
      </c>
      <c r="G98" s="63">
        <v>16020</v>
      </c>
      <c r="H98" s="48">
        <v>93.7</v>
      </c>
      <c r="I98" s="18" t="str">
        <f>LOOKUP(H98,[11]ข้อมูลหลัก!A$1:C$65536)</f>
        <v>ดีมาก</v>
      </c>
      <c r="J98" s="31"/>
      <c r="M98" s="35" t="s">
        <v>377</v>
      </c>
      <c r="N98" s="35" t="s">
        <v>378</v>
      </c>
    </row>
    <row r="99" spans="1:14">
      <c r="A99" s="18">
        <v>85</v>
      </c>
      <c r="B99" s="2" t="s">
        <v>91</v>
      </c>
      <c r="C99" s="75" t="s">
        <v>382</v>
      </c>
      <c r="D99" s="2" t="s">
        <v>18</v>
      </c>
      <c r="E99" s="3" t="s">
        <v>10</v>
      </c>
      <c r="F99" s="3">
        <v>249</v>
      </c>
      <c r="G99" s="63">
        <v>16120</v>
      </c>
      <c r="H99" s="48">
        <v>96.65</v>
      </c>
      <c r="I99" s="18" t="str">
        <f>LOOKUP(H99,[11]ข้อมูลหลัก!A$1:C$65536)</f>
        <v>ดีเด่น</v>
      </c>
      <c r="J99" s="31"/>
      <c r="M99" s="35" t="s">
        <v>379</v>
      </c>
      <c r="N99" s="35" t="s">
        <v>380</v>
      </c>
    </row>
    <row r="100" spans="1:14">
      <c r="A100" s="18">
        <v>86</v>
      </c>
      <c r="B100" s="2" t="s">
        <v>92</v>
      </c>
      <c r="C100" s="75" t="s">
        <v>384</v>
      </c>
      <c r="D100" s="2" t="s">
        <v>18</v>
      </c>
      <c r="E100" s="3" t="s">
        <v>10</v>
      </c>
      <c r="F100" s="3">
        <v>250</v>
      </c>
      <c r="G100" s="63">
        <v>14770</v>
      </c>
      <c r="H100" s="48">
        <v>96</v>
      </c>
      <c r="I100" s="18" t="str">
        <f>LOOKUP(H100,[11]ข้อมูลหลัก!A$1:C$65536)</f>
        <v>ดีเด่น</v>
      </c>
      <c r="J100" s="31"/>
      <c r="M100" s="35" t="s">
        <v>381</v>
      </c>
      <c r="N100" s="35" t="s">
        <v>382</v>
      </c>
    </row>
    <row r="101" spans="1:14">
      <c r="A101" s="18">
        <v>87</v>
      </c>
      <c r="B101" s="2" t="s">
        <v>93</v>
      </c>
      <c r="C101" s="75" t="s">
        <v>386</v>
      </c>
      <c r="D101" s="2" t="s">
        <v>94</v>
      </c>
      <c r="E101" s="3" t="s">
        <v>7</v>
      </c>
      <c r="F101" s="3">
        <v>254</v>
      </c>
      <c r="G101" s="63">
        <v>15550</v>
      </c>
      <c r="H101" s="48">
        <v>90.8</v>
      </c>
      <c r="I101" s="18" t="str">
        <f>LOOKUP(H101,[11]ข้อมูลหลัก!A$1:C$65536)</f>
        <v>ดีมาก</v>
      </c>
      <c r="J101" s="31"/>
      <c r="M101" s="35" t="s">
        <v>383</v>
      </c>
      <c r="N101" s="35" t="s">
        <v>384</v>
      </c>
    </row>
    <row r="102" spans="1:14">
      <c r="A102" s="18">
        <v>88</v>
      </c>
      <c r="B102" s="2" t="s">
        <v>95</v>
      </c>
      <c r="C102" s="75" t="s">
        <v>388</v>
      </c>
      <c r="D102" s="2" t="s">
        <v>60</v>
      </c>
      <c r="E102" s="3" t="s">
        <v>12</v>
      </c>
      <c r="F102" s="3">
        <v>261</v>
      </c>
      <c r="G102" s="63">
        <v>19660</v>
      </c>
      <c r="H102" s="48">
        <v>89.7</v>
      </c>
      <c r="I102" s="18" t="str">
        <f>LOOKUP(H102,[11]ข้อมูลหลัก!A$1:C$65536)</f>
        <v>ดีมาก</v>
      </c>
      <c r="J102" s="31"/>
      <c r="M102" s="35" t="s">
        <v>385</v>
      </c>
      <c r="N102" s="35" t="s">
        <v>386</v>
      </c>
    </row>
    <row r="103" spans="1:14">
      <c r="A103" s="18">
        <v>89</v>
      </c>
      <c r="B103" s="2" t="s">
        <v>96</v>
      </c>
      <c r="C103" s="75" t="s">
        <v>390</v>
      </c>
      <c r="D103" s="2" t="s">
        <v>60</v>
      </c>
      <c r="E103" s="3" t="s">
        <v>12</v>
      </c>
      <c r="F103" s="3">
        <v>262</v>
      </c>
      <c r="G103" s="63">
        <v>19840</v>
      </c>
      <c r="H103" s="48">
        <v>92.65</v>
      </c>
      <c r="I103" s="18" t="str">
        <f>LOOKUP(H103,[11]ข้อมูลหลัก!A$1:C$65536)</f>
        <v>ดีมาก</v>
      </c>
      <c r="J103" s="31"/>
      <c r="M103" s="35" t="s">
        <v>387</v>
      </c>
      <c r="N103" s="35" t="s">
        <v>388</v>
      </c>
    </row>
    <row r="104" spans="1:14">
      <c r="A104" s="18">
        <v>90</v>
      </c>
      <c r="B104" s="9" t="s">
        <v>97</v>
      </c>
      <c r="C104" s="75" t="s">
        <v>391</v>
      </c>
      <c r="D104" s="2" t="s">
        <v>60</v>
      </c>
      <c r="E104" s="3" t="s">
        <v>12</v>
      </c>
      <c r="F104" s="3">
        <v>263</v>
      </c>
      <c r="G104" s="63">
        <v>19130</v>
      </c>
      <c r="H104" s="48">
        <v>93.2</v>
      </c>
      <c r="I104" s="18" t="str">
        <f>LOOKUP(H104,[11]ข้อมูลหลัก!A$1:C$65536)</f>
        <v>ดีมาก</v>
      </c>
      <c r="J104" s="31"/>
      <c r="M104" s="35" t="s">
        <v>389</v>
      </c>
      <c r="N104" s="35" t="s">
        <v>390</v>
      </c>
    </row>
    <row r="105" spans="1:14">
      <c r="A105" s="18">
        <v>91</v>
      </c>
      <c r="B105" s="2" t="s">
        <v>98</v>
      </c>
      <c r="C105" s="75" t="s">
        <v>395</v>
      </c>
      <c r="D105" s="2" t="s">
        <v>60</v>
      </c>
      <c r="E105" s="3" t="s">
        <v>12</v>
      </c>
      <c r="F105" s="3">
        <v>267</v>
      </c>
      <c r="G105" s="63">
        <v>23590</v>
      </c>
      <c r="H105" s="48">
        <v>96.8</v>
      </c>
      <c r="I105" s="18" t="str">
        <f>LOOKUP(H105,[11]ข้อมูลหลัก!A$1:C$65536)</f>
        <v>ดีเด่น</v>
      </c>
      <c r="J105" s="31"/>
      <c r="M105" s="35" t="s">
        <v>392</v>
      </c>
      <c r="N105" s="35" t="s">
        <v>393</v>
      </c>
    </row>
    <row r="106" spans="1:14">
      <c r="A106" s="18">
        <v>92</v>
      </c>
      <c r="B106" s="2" t="s">
        <v>99</v>
      </c>
      <c r="C106" s="75" t="s">
        <v>396</v>
      </c>
      <c r="D106" s="2" t="s">
        <v>11</v>
      </c>
      <c r="E106" s="3" t="s">
        <v>12</v>
      </c>
      <c r="F106" s="38">
        <v>275</v>
      </c>
      <c r="G106" s="63">
        <v>18980</v>
      </c>
      <c r="H106" s="50">
        <v>94.4</v>
      </c>
      <c r="I106" s="18" t="str">
        <f>LOOKUP(H106,[11]ข้อมูลหลัก!A$1:C$65536)</f>
        <v>ดีมาก</v>
      </c>
      <c r="J106" s="18"/>
      <c r="M106" s="35" t="s">
        <v>394</v>
      </c>
      <c r="N106" s="35" t="s">
        <v>395</v>
      </c>
    </row>
    <row r="107" spans="1:14">
      <c r="A107" s="18">
        <v>93</v>
      </c>
      <c r="B107" s="2" t="s">
        <v>100</v>
      </c>
      <c r="C107" s="75" t="s">
        <v>398</v>
      </c>
      <c r="D107" s="2" t="s">
        <v>9</v>
      </c>
      <c r="E107" s="3" t="s">
        <v>10</v>
      </c>
      <c r="F107" s="38">
        <v>276</v>
      </c>
      <c r="G107" s="63">
        <v>16280</v>
      </c>
      <c r="H107" s="50">
        <v>96.4</v>
      </c>
      <c r="I107" s="18" t="str">
        <f>LOOKUP(H107,[11]ข้อมูลหลัก!A$1:C$65536)</f>
        <v>ดีเด่น</v>
      </c>
      <c r="J107" s="31"/>
      <c r="M107" s="35" t="s">
        <v>99</v>
      </c>
      <c r="N107" s="35" t="s">
        <v>396</v>
      </c>
    </row>
    <row r="108" spans="1:14">
      <c r="A108" s="8"/>
      <c r="B108" s="8"/>
      <c r="C108" s="36"/>
      <c r="D108" s="37" t="s">
        <v>101</v>
      </c>
      <c r="E108" s="8"/>
      <c r="F108" s="55"/>
      <c r="G108" s="62"/>
      <c r="H108" s="56"/>
      <c r="I108" s="8"/>
      <c r="J108" s="8"/>
      <c r="M108" s="35" t="s">
        <v>397</v>
      </c>
      <c r="N108" s="35" t="s">
        <v>398</v>
      </c>
    </row>
    <row r="109" spans="1:14">
      <c r="A109" s="18">
        <v>94</v>
      </c>
      <c r="B109" s="34" t="s">
        <v>251</v>
      </c>
      <c r="C109" s="75" t="s">
        <v>410</v>
      </c>
      <c r="D109" s="34" t="s">
        <v>60</v>
      </c>
      <c r="E109" s="18" t="s">
        <v>12</v>
      </c>
      <c r="F109" s="33">
        <v>200</v>
      </c>
      <c r="G109" s="63">
        <v>19360</v>
      </c>
      <c r="H109" s="50">
        <v>97.6</v>
      </c>
      <c r="I109" s="18" t="str">
        <f>LOOKUP(H109,[12]ข้อมูลหลัก!A$1:C$65536)</f>
        <v>ดีเด่น</v>
      </c>
      <c r="J109" s="31"/>
      <c r="M109" s="54"/>
      <c r="N109" s="54"/>
    </row>
    <row r="110" spans="1:14">
      <c r="A110" s="18">
        <v>95</v>
      </c>
      <c r="B110" s="34" t="s">
        <v>252</v>
      </c>
      <c r="C110" s="75" t="s">
        <v>411</v>
      </c>
      <c r="D110" s="34" t="s">
        <v>60</v>
      </c>
      <c r="E110" s="18" t="s">
        <v>12</v>
      </c>
      <c r="F110" s="33">
        <v>201</v>
      </c>
      <c r="G110" s="63">
        <v>19170</v>
      </c>
      <c r="H110" s="50">
        <v>97.36</v>
      </c>
      <c r="I110" s="18" t="str">
        <f>LOOKUP(H110,[12]ข้อมูลหลัก!A$1:C$65536)</f>
        <v>ดีเด่น</v>
      </c>
      <c r="J110" s="31"/>
      <c r="K110" s="17"/>
      <c r="L110" s="17"/>
    </row>
    <row r="111" spans="1:14">
      <c r="A111" s="18">
        <v>96</v>
      </c>
      <c r="B111" s="2" t="s">
        <v>102</v>
      </c>
      <c r="C111" s="75" t="s">
        <v>270</v>
      </c>
      <c r="D111" s="2" t="s">
        <v>60</v>
      </c>
      <c r="E111" s="18" t="s">
        <v>12</v>
      </c>
      <c r="F111" s="33">
        <v>202</v>
      </c>
      <c r="G111" s="63">
        <v>19980</v>
      </c>
      <c r="H111" s="50">
        <v>97.6</v>
      </c>
      <c r="I111" s="18" t="str">
        <f>LOOKUP(H111,[1]ข้อมูลหลัก!A$1:C$65536)</f>
        <v>ดีเด่น</v>
      </c>
      <c r="J111" s="31"/>
      <c r="K111" s="17"/>
      <c r="L111" s="17"/>
    </row>
    <row r="112" spans="1:14">
      <c r="A112" s="18">
        <v>97</v>
      </c>
      <c r="B112" s="34" t="s">
        <v>253</v>
      </c>
      <c r="C112" s="75" t="s">
        <v>412</v>
      </c>
      <c r="D112" s="34" t="s">
        <v>60</v>
      </c>
      <c r="E112" s="18" t="s">
        <v>12</v>
      </c>
      <c r="F112" s="18">
        <v>203</v>
      </c>
      <c r="G112" s="63">
        <v>20530</v>
      </c>
      <c r="H112" s="48">
        <v>97.2</v>
      </c>
      <c r="I112" s="18" t="str">
        <f>LOOKUP(H112,[12]ข้อมูลหลัก!A$1:C$65536)</f>
        <v>ดีเด่น</v>
      </c>
      <c r="J112" s="31"/>
      <c r="M112" s="35" t="s">
        <v>251</v>
      </c>
      <c r="N112" s="35" t="s">
        <v>410</v>
      </c>
    </row>
    <row r="113" spans="1:14">
      <c r="A113" s="18">
        <v>98</v>
      </c>
      <c r="B113" s="34" t="s">
        <v>250</v>
      </c>
      <c r="C113" s="75" t="s">
        <v>409</v>
      </c>
      <c r="D113" s="34" t="s">
        <v>11</v>
      </c>
      <c r="E113" s="18" t="s">
        <v>12</v>
      </c>
      <c r="F113" s="18">
        <v>215</v>
      </c>
      <c r="G113" s="63">
        <v>20790</v>
      </c>
      <c r="H113" s="48">
        <v>98.8</v>
      </c>
      <c r="I113" s="18" t="str">
        <f>LOOKUP(H113,[12]ข้อมูลหลัก!A$1:C$65536)</f>
        <v>ดีเด่น</v>
      </c>
      <c r="J113" s="31"/>
      <c r="M113" s="35" t="s">
        <v>252</v>
      </c>
      <c r="N113" s="35" t="s">
        <v>411</v>
      </c>
    </row>
    <row r="114" spans="1:14">
      <c r="A114" s="18">
        <v>99</v>
      </c>
      <c r="B114" s="34" t="s">
        <v>246</v>
      </c>
      <c r="C114" s="75" t="s">
        <v>399</v>
      </c>
      <c r="D114" s="34" t="s">
        <v>9</v>
      </c>
      <c r="E114" s="18" t="s">
        <v>10</v>
      </c>
      <c r="F114" s="18">
        <v>216</v>
      </c>
      <c r="G114" s="63">
        <v>16210</v>
      </c>
      <c r="H114" s="48">
        <v>97.8</v>
      </c>
      <c r="I114" s="18" t="str">
        <f>LOOKUP(H114,[12]ข้อมูลหลัก!A$1:C$65536)</f>
        <v>ดีเด่น</v>
      </c>
      <c r="J114" s="31"/>
      <c r="M114" s="35" t="s">
        <v>253</v>
      </c>
      <c r="N114" s="35" t="s">
        <v>412</v>
      </c>
    </row>
    <row r="115" spans="1:14">
      <c r="A115" s="23">
        <v>100</v>
      </c>
      <c r="B115" s="52" t="s">
        <v>247</v>
      </c>
      <c r="C115" s="74" t="s">
        <v>400</v>
      </c>
      <c r="D115" s="52" t="s">
        <v>9</v>
      </c>
      <c r="E115" s="23" t="s">
        <v>10</v>
      </c>
      <c r="F115" s="23">
        <v>217</v>
      </c>
      <c r="G115" s="65">
        <v>16230</v>
      </c>
      <c r="H115" s="53">
        <v>97.7</v>
      </c>
      <c r="I115" s="23" t="str">
        <f>LOOKUP(H115,[12]ข้อมูลหลัก!A$1:C$65536)</f>
        <v>ดีเด่น</v>
      </c>
      <c r="J115" s="59"/>
      <c r="M115" s="35" t="s">
        <v>250</v>
      </c>
      <c r="N115" s="35" t="s">
        <v>409</v>
      </c>
    </row>
    <row r="116" spans="1:14">
      <c r="A116" s="18">
        <v>101</v>
      </c>
      <c r="B116" s="34" t="s">
        <v>249</v>
      </c>
      <c r="C116" s="75" t="s">
        <v>402</v>
      </c>
      <c r="D116" s="34" t="s">
        <v>103</v>
      </c>
      <c r="E116" s="18" t="s">
        <v>7</v>
      </c>
      <c r="F116" s="18">
        <v>221</v>
      </c>
      <c r="G116" s="63">
        <v>16010</v>
      </c>
      <c r="H116" s="48">
        <v>97.4</v>
      </c>
      <c r="I116" s="18" t="str">
        <f>LOOKUP(H116,[12]ข้อมูลหลัก!A$1:C$65536)</f>
        <v>ดีเด่น</v>
      </c>
      <c r="J116" s="31"/>
      <c r="M116" s="35" t="s">
        <v>246</v>
      </c>
      <c r="N116" s="35" t="s">
        <v>399</v>
      </c>
    </row>
    <row r="117" spans="1:14">
      <c r="A117" s="18">
        <v>102</v>
      </c>
      <c r="B117" s="34" t="s">
        <v>104</v>
      </c>
      <c r="C117" s="75" t="s">
        <v>404</v>
      </c>
      <c r="D117" s="34" t="s">
        <v>103</v>
      </c>
      <c r="E117" s="18" t="s">
        <v>7</v>
      </c>
      <c r="F117" s="18">
        <v>222</v>
      </c>
      <c r="G117" s="63">
        <v>16000</v>
      </c>
      <c r="H117" s="48">
        <v>96.8</v>
      </c>
      <c r="I117" s="18" t="str">
        <f>LOOKUP(H117,[12]ข้อมูลหลัก!A$1:C$65536)</f>
        <v>ดีเด่น</v>
      </c>
      <c r="J117" s="31"/>
      <c r="M117" s="35" t="s">
        <v>247</v>
      </c>
      <c r="N117" s="35" t="s">
        <v>400</v>
      </c>
    </row>
    <row r="118" spans="1:14">
      <c r="A118" s="18">
        <v>103</v>
      </c>
      <c r="B118" s="34" t="s">
        <v>105</v>
      </c>
      <c r="C118" s="75" t="s">
        <v>406</v>
      </c>
      <c r="D118" s="34" t="s">
        <v>6</v>
      </c>
      <c r="E118" s="18" t="s">
        <v>7</v>
      </c>
      <c r="F118" s="18">
        <v>225</v>
      </c>
      <c r="G118" s="63">
        <v>16220</v>
      </c>
      <c r="H118" s="48">
        <v>97.3</v>
      </c>
      <c r="I118" s="18" t="str">
        <f>LOOKUP(H118,[12]ข้อมูลหลัก!A$1:C$65536)</f>
        <v>ดีเด่น</v>
      </c>
      <c r="J118" s="31"/>
      <c r="M118" s="35" t="s">
        <v>249</v>
      </c>
      <c r="N118" s="35" t="s">
        <v>402</v>
      </c>
    </row>
    <row r="119" spans="1:14">
      <c r="A119" s="18">
        <v>104</v>
      </c>
      <c r="B119" s="34" t="s">
        <v>106</v>
      </c>
      <c r="C119" s="75" t="s">
        <v>408</v>
      </c>
      <c r="D119" s="34" t="s">
        <v>6</v>
      </c>
      <c r="E119" s="18" t="s">
        <v>7</v>
      </c>
      <c r="F119" s="18">
        <v>227</v>
      </c>
      <c r="G119" s="63">
        <v>15320</v>
      </c>
      <c r="H119" s="48">
        <v>98.2</v>
      </c>
      <c r="I119" s="18" t="str">
        <f>LOOKUP(H119,[12]ข้อมูลหลัก!A$1:C$65536)</f>
        <v>ดีเด่น</v>
      </c>
      <c r="J119" s="31"/>
      <c r="M119" s="35" t="s">
        <v>403</v>
      </c>
      <c r="N119" s="35" t="s">
        <v>404</v>
      </c>
    </row>
    <row r="120" spans="1:14">
      <c r="A120" s="18">
        <v>105</v>
      </c>
      <c r="B120" s="5" t="s">
        <v>644</v>
      </c>
      <c r="C120" s="79" t="s">
        <v>739</v>
      </c>
      <c r="D120" s="34" t="s">
        <v>9</v>
      </c>
      <c r="E120" s="18" t="s">
        <v>10</v>
      </c>
      <c r="F120" s="18">
        <v>1101</v>
      </c>
      <c r="G120" s="63">
        <v>13800</v>
      </c>
      <c r="H120" s="48">
        <v>84.4</v>
      </c>
      <c r="I120" s="18" t="str">
        <f>LOOKUP(H120,[12]ข้อมูลหลัก!A$1:C$65536)</f>
        <v>ดี</v>
      </c>
      <c r="J120" s="31"/>
      <c r="M120" s="35"/>
      <c r="N120" s="35"/>
    </row>
    <row r="121" spans="1:14">
      <c r="A121" s="18">
        <v>106</v>
      </c>
      <c r="B121" s="34" t="s">
        <v>248</v>
      </c>
      <c r="C121" s="75" t="s">
        <v>401</v>
      </c>
      <c r="D121" s="34" t="s">
        <v>9</v>
      </c>
      <c r="E121" s="18" t="s">
        <v>10</v>
      </c>
      <c r="F121" s="18">
        <v>1120</v>
      </c>
      <c r="G121" s="63">
        <v>13090</v>
      </c>
      <c r="H121" s="48">
        <v>96.6</v>
      </c>
      <c r="I121" s="18" t="str">
        <f>LOOKUP(H121,[12]ข้อมูลหลัก!A$1:C$65536)</f>
        <v>ดีเด่น</v>
      </c>
      <c r="J121" s="31"/>
      <c r="M121" s="35" t="s">
        <v>405</v>
      </c>
      <c r="N121" s="35" t="s">
        <v>406</v>
      </c>
    </row>
    <row r="122" spans="1:14">
      <c r="A122" s="8"/>
      <c r="B122" s="8"/>
      <c r="C122" s="36"/>
      <c r="D122" s="37" t="s">
        <v>107</v>
      </c>
      <c r="E122" s="8"/>
      <c r="F122" s="8"/>
      <c r="G122" s="62"/>
      <c r="H122" s="8"/>
      <c r="I122" s="8"/>
      <c r="J122" s="8"/>
      <c r="M122" s="35" t="s">
        <v>407</v>
      </c>
      <c r="N122" s="35" t="s">
        <v>408</v>
      </c>
    </row>
    <row r="123" spans="1:14">
      <c r="A123" s="18">
        <v>107</v>
      </c>
      <c r="B123" s="2" t="s">
        <v>108</v>
      </c>
      <c r="C123" s="75" t="s">
        <v>419</v>
      </c>
      <c r="D123" s="2" t="s">
        <v>109</v>
      </c>
      <c r="E123" s="3" t="s">
        <v>12</v>
      </c>
      <c r="F123" s="3">
        <v>1056</v>
      </c>
      <c r="G123" s="63">
        <v>20040</v>
      </c>
      <c r="H123" s="48">
        <v>93.3</v>
      </c>
      <c r="I123" s="18" t="str">
        <f>LOOKUP(H123,[6]ข้อมูลหลัก!A$1:C$65536)</f>
        <v>ดีมาก</v>
      </c>
      <c r="J123" s="31"/>
      <c r="M123" s="35" t="s">
        <v>248</v>
      </c>
      <c r="N123" s="35" t="s">
        <v>401</v>
      </c>
    </row>
    <row r="124" spans="1:14">
      <c r="A124" s="18">
        <v>108</v>
      </c>
      <c r="B124" s="2" t="s">
        <v>110</v>
      </c>
      <c r="C124" s="75" t="s">
        <v>423</v>
      </c>
      <c r="D124" s="2" t="s">
        <v>109</v>
      </c>
      <c r="E124" s="3" t="s">
        <v>12</v>
      </c>
      <c r="F124" s="3">
        <v>1057</v>
      </c>
      <c r="G124" s="63">
        <v>19290</v>
      </c>
      <c r="H124" s="48">
        <v>93.2</v>
      </c>
      <c r="I124" s="18" t="str">
        <f>LOOKUP(H124,[6]ข้อมูลหลัก!A$1:C$65536)</f>
        <v>ดีมาก</v>
      </c>
      <c r="J124" s="31"/>
      <c r="K124" s="17"/>
      <c r="L124" s="17"/>
    </row>
    <row r="125" spans="1:14">
      <c r="A125" s="18">
        <v>109</v>
      </c>
      <c r="B125" s="2" t="s">
        <v>111</v>
      </c>
      <c r="C125" s="75" t="s">
        <v>421</v>
      </c>
      <c r="D125" s="2" t="s">
        <v>109</v>
      </c>
      <c r="E125" s="3" t="s">
        <v>12</v>
      </c>
      <c r="F125" s="3">
        <v>1058</v>
      </c>
      <c r="G125" s="63">
        <v>18170</v>
      </c>
      <c r="H125" s="48">
        <v>81.599999999999994</v>
      </c>
      <c r="I125" s="18" t="str">
        <f>LOOKUP(H125,[6]ข้อมูลหลัก!A$1:C$65536)</f>
        <v>ดี</v>
      </c>
      <c r="J125" s="18"/>
      <c r="M125" s="35" t="s">
        <v>418</v>
      </c>
      <c r="N125" s="35" t="s">
        <v>419</v>
      </c>
    </row>
    <row r="126" spans="1:14">
      <c r="A126" s="18">
        <v>110</v>
      </c>
      <c r="B126" s="2" t="s">
        <v>112</v>
      </c>
      <c r="C126" s="75" t="s">
        <v>425</v>
      </c>
      <c r="D126" s="2" t="s">
        <v>109</v>
      </c>
      <c r="E126" s="3" t="s">
        <v>12</v>
      </c>
      <c r="F126" s="3">
        <v>1059</v>
      </c>
      <c r="G126" s="63">
        <v>19450</v>
      </c>
      <c r="H126" s="48">
        <v>98</v>
      </c>
      <c r="I126" s="18" t="str">
        <f>LOOKUP(H126,[6]ข้อมูลหลัก!A$1:C$65536)</f>
        <v>ดีเด่น</v>
      </c>
      <c r="J126" s="31"/>
      <c r="M126" s="35" t="s">
        <v>422</v>
      </c>
      <c r="N126" s="35" t="s">
        <v>423</v>
      </c>
    </row>
    <row r="127" spans="1:14">
      <c r="A127" s="18">
        <v>111</v>
      </c>
      <c r="B127" s="20" t="s">
        <v>113</v>
      </c>
      <c r="C127" s="75" t="s">
        <v>426</v>
      </c>
      <c r="D127" s="2" t="s">
        <v>109</v>
      </c>
      <c r="E127" s="3" t="s">
        <v>12</v>
      </c>
      <c r="F127" s="3">
        <v>1060</v>
      </c>
      <c r="G127" s="63">
        <v>19240</v>
      </c>
      <c r="H127" s="48">
        <v>93.2</v>
      </c>
      <c r="I127" s="18" t="str">
        <f>LOOKUP(H127,[6]ข้อมูลหลัก!A$1:C$65536)</f>
        <v>ดีมาก</v>
      </c>
      <c r="J127" s="31"/>
      <c r="M127" s="35" t="s">
        <v>420</v>
      </c>
      <c r="N127" s="35" t="s">
        <v>421</v>
      </c>
    </row>
    <row r="128" spans="1:14">
      <c r="A128" s="18">
        <v>112</v>
      </c>
      <c r="B128" s="2" t="s">
        <v>114</v>
      </c>
      <c r="C128" s="75" t="s">
        <v>428</v>
      </c>
      <c r="D128" s="2" t="s">
        <v>109</v>
      </c>
      <c r="E128" s="3" t="s">
        <v>12</v>
      </c>
      <c r="F128" s="3">
        <v>1061</v>
      </c>
      <c r="G128" s="63">
        <v>19290</v>
      </c>
      <c r="H128" s="48">
        <v>93.3</v>
      </c>
      <c r="I128" s="18" t="str">
        <f>LOOKUP(H128,[6]ข้อมูลหลัก!A$1:C$65536)</f>
        <v>ดีมาก</v>
      </c>
      <c r="J128" s="31"/>
      <c r="M128" s="35" t="s">
        <v>424</v>
      </c>
      <c r="N128" s="35" t="s">
        <v>425</v>
      </c>
    </row>
    <row r="129" spans="1:14">
      <c r="A129" s="18">
        <v>113</v>
      </c>
      <c r="B129" s="2" t="s">
        <v>115</v>
      </c>
      <c r="C129" s="75" t="s">
        <v>430</v>
      </c>
      <c r="D129" s="2" t="s">
        <v>11</v>
      </c>
      <c r="E129" s="3" t="s">
        <v>12</v>
      </c>
      <c r="F129" s="3">
        <v>1062</v>
      </c>
      <c r="G129" s="63">
        <v>20120</v>
      </c>
      <c r="H129" s="48">
        <v>94</v>
      </c>
      <c r="I129" s="18" t="str">
        <f>LOOKUP(H129,[6]ข้อมูลหลัก!A$1:C$65536)</f>
        <v>ดีมาก</v>
      </c>
      <c r="J129" s="31"/>
      <c r="M129" s="35" t="s">
        <v>113</v>
      </c>
      <c r="N129" s="35" t="s">
        <v>426</v>
      </c>
    </row>
    <row r="130" spans="1:14">
      <c r="A130" s="18">
        <v>114</v>
      </c>
      <c r="B130" s="5" t="s">
        <v>645</v>
      </c>
      <c r="C130" s="76" t="s">
        <v>738</v>
      </c>
      <c r="D130" s="2" t="s">
        <v>9</v>
      </c>
      <c r="E130" s="3" t="s">
        <v>10</v>
      </c>
      <c r="F130" s="3">
        <v>1065</v>
      </c>
      <c r="G130" s="63">
        <v>13800</v>
      </c>
      <c r="H130" s="48">
        <v>84</v>
      </c>
      <c r="I130" s="18" t="str">
        <f>LOOKUP(H130,[6]ข้อมูลหลัก!A$1:C$65536)</f>
        <v>ดี</v>
      </c>
      <c r="J130" s="31"/>
      <c r="M130" s="35" t="s">
        <v>427</v>
      </c>
      <c r="N130" s="35" t="s">
        <v>428</v>
      </c>
    </row>
    <row r="131" spans="1:14">
      <c r="A131" s="18">
        <v>115</v>
      </c>
      <c r="B131" s="2" t="s">
        <v>116</v>
      </c>
      <c r="C131" s="75" t="s">
        <v>413</v>
      </c>
      <c r="D131" s="2" t="s">
        <v>117</v>
      </c>
      <c r="E131" s="3" t="s">
        <v>10</v>
      </c>
      <c r="F131" s="3">
        <v>1066</v>
      </c>
      <c r="G131" s="63">
        <v>11250</v>
      </c>
      <c r="H131" s="48">
        <v>98.2</v>
      </c>
      <c r="I131" s="18" t="str">
        <f>LOOKUP(H131,[6]ข้อมูลหลัก!A$1:C$65536)</f>
        <v>ดีเด่น</v>
      </c>
      <c r="J131" s="31"/>
      <c r="M131" s="35" t="s">
        <v>429</v>
      </c>
      <c r="N131" s="35" t="s">
        <v>430</v>
      </c>
    </row>
    <row r="132" spans="1:14">
      <c r="A132" s="18">
        <v>116</v>
      </c>
      <c r="B132" s="10" t="s">
        <v>120</v>
      </c>
      <c r="C132" s="75" t="s">
        <v>431</v>
      </c>
      <c r="D132" s="10" t="s">
        <v>11</v>
      </c>
      <c r="E132" s="11" t="s">
        <v>12</v>
      </c>
      <c r="F132" s="11">
        <v>1166</v>
      </c>
      <c r="G132" s="63">
        <v>19840</v>
      </c>
      <c r="H132" s="48">
        <v>98</v>
      </c>
      <c r="I132" s="18" t="str">
        <f>LOOKUP(H132,[6]ข้อมูลหลัก!A$1:C$65536)</f>
        <v>ดีเด่น</v>
      </c>
      <c r="J132" s="31"/>
      <c r="M132" s="35" t="s">
        <v>414</v>
      </c>
      <c r="N132" s="35" t="s">
        <v>415</v>
      </c>
    </row>
    <row r="133" spans="1:14">
      <c r="A133" s="8"/>
      <c r="B133" s="8"/>
      <c r="C133" s="36"/>
      <c r="D133" s="37" t="s">
        <v>808</v>
      </c>
      <c r="E133" s="8"/>
      <c r="F133" s="8"/>
      <c r="G133" s="62"/>
      <c r="H133" s="8"/>
      <c r="I133" s="8"/>
      <c r="J133" s="8"/>
      <c r="M133" s="35" t="s">
        <v>416</v>
      </c>
      <c r="N133" s="35" t="s">
        <v>417</v>
      </c>
    </row>
    <row r="134" spans="1:14">
      <c r="A134" s="18">
        <v>117</v>
      </c>
      <c r="B134" s="4" t="s">
        <v>121</v>
      </c>
      <c r="C134" s="75" t="s">
        <v>433</v>
      </c>
      <c r="D134" s="4" t="s">
        <v>36</v>
      </c>
      <c r="E134" s="1" t="s">
        <v>10</v>
      </c>
      <c r="F134" s="1">
        <v>2</v>
      </c>
      <c r="G134" s="63">
        <v>12420</v>
      </c>
      <c r="H134" s="48">
        <v>99</v>
      </c>
      <c r="I134" s="18" t="str">
        <f>LOOKUP(H134,[13]ข้อมูลหลัก!A$1:C$65536)</f>
        <v>ดีเด่น</v>
      </c>
      <c r="J134" s="31"/>
      <c r="M134" s="35" t="s">
        <v>120</v>
      </c>
      <c r="N134" s="35" t="s">
        <v>431</v>
      </c>
    </row>
    <row r="135" spans="1:14">
      <c r="A135" s="18">
        <v>118</v>
      </c>
      <c r="B135" s="4" t="s">
        <v>122</v>
      </c>
      <c r="C135" s="75" t="s">
        <v>435</v>
      </c>
      <c r="D135" s="4" t="s">
        <v>36</v>
      </c>
      <c r="E135" s="1" t="s">
        <v>10</v>
      </c>
      <c r="F135" s="1">
        <v>3</v>
      </c>
      <c r="G135" s="63">
        <v>12250</v>
      </c>
      <c r="H135" s="48">
        <v>98.2</v>
      </c>
      <c r="I135" s="18" t="str">
        <f>LOOKUP(H135,[13]ข้อมูลหลัก!A$1:C$65536)</f>
        <v>ดีเด่น</v>
      </c>
      <c r="J135" s="31"/>
      <c r="K135" s="17"/>
      <c r="L135" s="17"/>
    </row>
    <row r="136" spans="1:14">
      <c r="A136" s="18">
        <v>119</v>
      </c>
      <c r="B136" s="4" t="s">
        <v>123</v>
      </c>
      <c r="C136" s="75" t="s">
        <v>437</v>
      </c>
      <c r="D136" s="4" t="s">
        <v>36</v>
      </c>
      <c r="E136" s="1" t="s">
        <v>10</v>
      </c>
      <c r="F136" s="1">
        <v>4</v>
      </c>
      <c r="G136" s="63">
        <v>12340</v>
      </c>
      <c r="H136" s="48">
        <v>98.6</v>
      </c>
      <c r="I136" s="18" t="str">
        <f>LOOKUP(H136,[13]ข้อมูลหลัก!A$1:C$65536)</f>
        <v>ดีเด่น</v>
      </c>
      <c r="J136" s="31"/>
      <c r="M136" s="35" t="s">
        <v>432</v>
      </c>
      <c r="N136" s="35" t="s">
        <v>433</v>
      </c>
    </row>
    <row r="137" spans="1:14">
      <c r="A137" s="18">
        <v>120</v>
      </c>
      <c r="B137" s="4" t="s">
        <v>124</v>
      </c>
      <c r="C137" s="75" t="s">
        <v>439</v>
      </c>
      <c r="D137" s="4" t="s">
        <v>18</v>
      </c>
      <c r="E137" s="1" t="s">
        <v>10</v>
      </c>
      <c r="F137" s="1">
        <v>50</v>
      </c>
      <c r="G137" s="63">
        <v>16260</v>
      </c>
      <c r="H137" s="48">
        <v>98.6</v>
      </c>
      <c r="I137" s="18" t="str">
        <f>LOOKUP(H137,[13]ข้อมูลหลัก!A$1:C$65536)</f>
        <v>ดีเด่น</v>
      </c>
      <c r="J137" s="31"/>
      <c r="M137" s="35" t="s">
        <v>434</v>
      </c>
      <c r="N137" s="35" t="s">
        <v>435</v>
      </c>
    </row>
    <row r="138" spans="1:14">
      <c r="A138" s="18">
        <v>121</v>
      </c>
      <c r="B138" s="4" t="s">
        <v>125</v>
      </c>
      <c r="C138" s="75" t="s">
        <v>441</v>
      </c>
      <c r="D138" s="4" t="s">
        <v>69</v>
      </c>
      <c r="E138" s="1" t="s">
        <v>12</v>
      </c>
      <c r="F138" s="1">
        <v>59</v>
      </c>
      <c r="G138" s="63">
        <v>20790</v>
      </c>
      <c r="H138" s="48">
        <v>98.2</v>
      </c>
      <c r="I138" s="18" t="str">
        <f>LOOKUP(H138,[13]ข้อมูลหลัก!A$1:C$65536)</f>
        <v>ดีเด่น</v>
      </c>
      <c r="J138" s="31"/>
      <c r="M138" s="35" t="s">
        <v>436</v>
      </c>
      <c r="N138" s="35" t="s">
        <v>437</v>
      </c>
    </row>
    <row r="139" spans="1:14">
      <c r="A139" s="18">
        <v>122</v>
      </c>
      <c r="B139" s="4" t="s">
        <v>126</v>
      </c>
      <c r="C139" s="75" t="s">
        <v>443</v>
      </c>
      <c r="D139" s="4" t="s">
        <v>69</v>
      </c>
      <c r="E139" s="1" t="s">
        <v>12</v>
      </c>
      <c r="F139" s="1">
        <v>103</v>
      </c>
      <c r="G139" s="63">
        <v>20870</v>
      </c>
      <c r="H139" s="48">
        <v>98.1</v>
      </c>
      <c r="I139" s="18" t="str">
        <f>LOOKUP(H139,[13]ข้อมูลหลัก!A$1:C$65536)</f>
        <v>ดีเด่น</v>
      </c>
      <c r="J139" s="31"/>
      <c r="M139" s="35" t="s">
        <v>438</v>
      </c>
      <c r="N139" s="35" t="s">
        <v>439</v>
      </c>
    </row>
    <row r="140" spans="1:14">
      <c r="A140" s="18">
        <v>123</v>
      </c>
      <c r="B140" s="21" t="s">
        <v>127</v>
      </c>
      <c r="C140" s="75" t="s">
        <v>445</v>
      </c>
      <c r="D140" s="21" t="s">
        <v>69</v>
      </c>
      <c r="E140" s="7" t="s">
        <v>12</v>
      </c>
      <c r="F140" s="7">
        <v>105</v>
      </c>
      <c r="G140" s="63">
        <v>20940</v>
      </c>
      <c r="H140" s="48">
        <v>97.4</v>
      </c>
      <c r="I140" s="18" t="str">
        <f>LOOKUP(H140,[13]ข้อมูลหลัก!A$1:C$65536)</f>
        <v>ดีเด่น</v>
      </c>
      <c r="J140" s="31"/>
      <c r="M140" s="35" t="s">
        <v>440</v>
      </c>
      <c r="N140" s="35" t="s">
        <v>441</v>
      </c>
    </row>
    <row r="141" spans="1:14">
      <c r="A141" s="18">
        <v>124</v>
      </c>
      <c r="B141" s="4" t="s">
        <v>128</v>
      </c>
      <c r="C141" s="75" t="s">
        <v>447</v>
      </c>
      <c r="D141" s="4" t="s">
        <v>18</v>
      </c>
      <c r="E141" s="1" t="s">
        <v>10</v>
      </c>
      <c r="F141" s="1">
        <v>112</v>
      </c>
      <c r="G141" s="63">
        <v>16230</v>
      </c>
      <c r="H141" s="48">
        <v>98.3</v>
      </c>
      <c r="I141" s="18" t="str">
        <f>LOOKUP(H141,[13]ข้อมูลหลัก!A$1:C$65536)</f>
        <v>ดีเด่น</v>
      </c>
      <c r="J141" s="31"/>
      <c r="M141" s="35" t="s">
        <v>442</v>
      </c>
      <c r="N141" s="35" t="s">
        <v>443</v>
      </c>
    </row>
    <row r="142" spans="1:14" s="22" customFormat="1">
      <c r="A142" s="18">
        <v>125</v>
      </c>
      <c r="B142" s="4" t="s">
        <v>129</v>
      </c>
      <c r="C142" s="75" t="s">
        <v>449</v>
      </c>
      <c r="D142" s="4" t="s">
        <v>18</v>
      </c>
      <c r="E142" s="1" t="s">
        <v>10</v>
      </c>
      <c r="F142" s="1">
        <v>116</v>
      </c>
      <c r="G142" s="63">
        <v>16300</v>
      </c>
      <c r="H142" s="48">
        <v>98.2</v>
      </c>
      <c r="I142" s="18" t="str">
        <f>LOOKUP(H142,[13]ข้อมูลหลัก!A$1:C$65536)</f>
        <v>ดีเด่น</v>
      </c>
      <c r="J142" s="31"/>
      <c r="M142" s="35" t="s">
        <v>444</v>
      </c>
      <c r="N142" s="35" t="s">
        <v>445</v>
      </c>
    </row>
    <row r="143" spans="1:14">
      <c r="A143" s="18">
        <v>126</v>
      </c>
      <c r="B143" s="4" t="s">
        <v>130</v>
      </c>
      <c r="C143" s="75" t="s">
        <v>451</v>
      </c>
      <c r="D143" s="4" t="s">
        <v>18</v>
      </c>
      <c r="E143" s="1" t="s">
        <v>10</v>
      </c>
      <c r="F143" s="1">
        <v>134</v>
      </c>
      <c r="G143" s="63">
        <v>15990</v>
      </c>
      <c r="H143" s="48">
        <v>86</v>
      </c>
      <c r="I143" s="18" t="str">
        <f>LOOKUP(H143,[13]ข้อมูลหลัก!A$1:C$65536)</f>
        <v>ดีมาก</v>
      </c>
      <c r="J143" s="31"/>
      <c r="M143" s="35" t="s">
        <v>446</v>
      </c>
      <c r="N143" s="35" t="s">
        <v>447</v>
      </c>
    </row>
    <row r="144" spans="1:14">
      <c r="A144" s="18">
        <v>127</v>
      </c>
      <c r="B144" s="4" t="s">
        <v>131</v>
      </c>
      <c r="C144" s="75" t="s">
        <v>453</v>
      </c>
      <c r="D144" s="4" t="s">
        <v>18</v>
      </c>
      <c r="E144" s="1" t="s">
        <v>10</v>
      </c>
      <c r="F144" s="1">
        <v>144</v>
      </c>
      <c r="G144" s="63">
        <v>16290</v>
      </c>
      <c r="H144" s="48">
        <v>98.05</v>
      </c>
      <c r="I144" s="18" t="str">
        <f>LOOKUP(H144,[13]ข้อมูลหลัก!A$1:C$65536)</f>
        <v>ดีเด่น</v>
      </c>
      <c r="J144" s="31"/>
      <c r="M144" s="35" t="s">
        <v>448</v>
      </c>
      <c r="N144" s="35" t="s">
        <v>449</v>
      </c>
    </row>
    <row r="145" spans="1:14">
      <c r="A145" s="18">
        <v>128</v>
      </c>
      <c r="B145" s="4" t="s">
        <v>132</v>
      </c>
      <c r="C145" s="75" t="s">
        <v>455</v>
      </c>
      <c r="D145" s="4" t="s">
        <v>18</v>
      </c>
      <c r="E145" s="1" t="s">
        <v>10</v>
      </c>
      <c r="F145" s="41">
        <v>348</v>
      </c>
      <c r="G145" s="63">
        <v>15810</v>
      </c>
      <c r="H145" s="50">
        <v>97.5</v>
      </c>
      <c r="I145" s="18" t="str">
        <f>LOOKUP(H145,[13]ข้อมูลหลัก!A$1:C$65536)</f>
        <v>ดีเด่น</v>
      </c>
      <c r="J145" s="31"/>
      <c r="M145" s="35" t="s">
        <v>450</v>
      </c>
      <c r="N145" s="35" t="s">
        <v>451</v>
      </c>
    </row>
    <row r="146" spans="1:14">
      <c r="A146" s="18">
        <v>129</v>
      </c>
      <c r="B146" s="4" t="s">
        <v>133</v>
      </c>
      <c r="C146" s="75" t="s">
        <v>457</v>
      </c>
      <c r="D146" s="4" t="s">
        <v>82</v>
      </c>
      <c r="E146" s="1" t="s">
        <v>12</v>
      </c>
      <c r="F146" s="41">
        <v>617</v>
      </c>
      <c r="G146" s="63">
        <v>20770</v>
      </c>
      <c r="H146" s="50">
        <v>98</v>
      </c>
      <c r="I146" s="18" t="str">
        <f>LOOKUP(H146,[13]ข้อมูลหลัก!A$1:C$65536)</f>
        <v>ดีเด่น</v>
      </c>
      <c r="J146" s="31"/>
      <c r="M146" s="35" t="s">
        <v>452</v>
      </c>
      <c r="N146" s="35" t="s">
        <v>453</v>
      </c>
    </row>
    <row r="147" spans="1:14">
      <c r="A147" s="18">
        <v>130</v>
      </c>
      <c r="B147" s="5" t="s">
        <v>198</v>
      </c>
      <c r="C147" s="75" t="s">
        <v>591</v>
      </c>
      <c r="D147" s="5" t="s">
        <v>6</v>
      </c>
      <c r="E147" s="18" t="s">
        <v>7</v>
      </c>
      <c r="F147" s="33">
        <v>623</v>
      </c>
      <c r="G147" s="66">
        <v>13800</v>
      </c>
      <c r="H147" s="50">
        <v>97.54</v>
      </c>
      <c r="I147" s="18" t="str">
        <f>LOOKUP(H147,[6]ข้อมูลหลัก!A$1:C$65536)</f>
        <v>ดีเด่น</v>
      </c>
      <c r="J147" s="31"/>
      <c r="M147" s="35"/>
      <c r="N147" s="35"/>
    </row>
    <row r="148" spans="1:14">
      <c r="A148" s="18">
        <v>131</v>
      </c>
      <c r="B148" s="5" t="s">
        <v>646</v>
      </c>
      <c r="C148" s="79" t="s">
        <v>745</v>
      </c>
      <c r="D148" s="5" t="s">
        <v>6</v>
      </c>
      <c r="E148" s="18" t="s">
        <v>7</v>
      </c>
      <c r="F148" s="18">
        <v>624</v>
      </c>
      <c r="G148" s="66">
        <v>13800</v>
      </c>
      <c r="H148" s="48">
        <v>97.52</v>
      </c>
      <c r="I148" s="18" t="str">
        <f>LOOKUP(H148,[6]ข้อมูลหลัก!A$1:C$65536)</f>
        <v>ดีเด่น</v>
      </c>
      <c r="J148" s="31"/>
      <c r="M148" s="35"/>
      <c r="N148" s="35"/>
    </row>
    <row r="149" spans="1:14">
      <c r="A149" s="18">
        <v>132</v>
      </c>
      <c r="B149" s="5" t="s">
        <v>647</v>
      </c>
      <c r="C149" s="79" t="s">
        <v>761</v>
      </c>
      <c r="D149" s="5" t="s">
        <v>651</v>
      </c>
      <c r="E149" s="18" t="s">
        <v>7</v>
      </c>
      <c r="F149" s="18">
        <v>629</v>
      </c>
      <c r="G149" s="66">
        <v>13800</v>
      </c>
      <c r="H149" s="48">
        <v>97.6</v>
      </c>
      <c r="I149" s="18" t="str">
        <f>LOOKUP(H149,[6]ข้อมูลหลัก!A$1:C$65536)</f>
        <v>ดีเด่น</v>
      </c>
      <c r="J149" s="31"/>
      <c r="M149" s="35"/>
      <c r="N149" s="35"/>
    </row>
    <row r="150" spans="1:14">
      <c r="A150" s="18">
        <v>133</v>
      </c>
      <c r="B150" s="5" t="s">
        <v>648</v>
      </c>
      <c r="C150" s="79" t="s">
        <v>744</v>
      </c>
      <c r="D150" s="5" t="s">
        <v>651</v>
      </c>
      <c r="E150" s="18" t="s">
        <v>7</v>
      </c>
      <c r="F150" s="18">
        <v>630</v>
      </c>
      <c r="G150" s="66">
        <v>13800</v>
      </c>
      <c r="H150" s="48">
        <v>97.5</v>
      </c>
      <c r="I150" s="18" t="str">
        <f>LOOKUP(H150,[6]ข้อมูลหลัก!A$1:C$65536)</f>
        <v>ดีเด่น</v>
      </c>
      <c r="J150" s="31"/>
      <c r="M150" s="35"/>
      <c r="N150" s="35"/>
    </row>
    <row r="151" spans="1:14">
      <c r="A151" s="18">
        <v>134</v>
      </c>
      <c r="B151" s="5" t="s">
        <v>649</v>
      </c>
      <c r="C151" s="80" t="s">
        <v>762</v>
      </c>
      <c r="D151" s="49" t="s">
        <v>652</v>
      </c>
      <c r="E151" s="18" t="s">
        <v>7</v>
      </c>
      <c r="F151" s="18">
        <v>637</v>
      </c>
      <c r="G151" s="66">
        <v>11280</v>
      </c>
      <c r="H151" s="48">
        <v>97.6</v>
      </c>
      <c r="I151" s="18" t="str">
        <f>LOOKUP(H151,[6]ข้อมูลหลัก!A$1:C$65536)</f>
        <v>ดีเด่น</v>
      </c>
      <c r="J151" s="31"/>
      <c r="M151" s="35"/>
      <c r="N151" s="35"/>
    </row>
    <row r="152" spans="1:14">
      <c r="A152" s="23">
        <v>135</v>
      </c>
      <c r="B152" s="51" t="s">
        <v>650</v>
      </c>
      <c r="C152" s="102" t="s">
        <v>807</v>
      </c>
      <c r="D152" s="51" t="s">
        <v>652</v>
      </c>
      <c r="E152" s="23" t="s">
        <v>7</v>
      </c>
      <c r="F152" s="23">
        <v>638</v>
      </c>
      <c r="G152" s="103">
        <v>11280</v>
      </c>
      <c r="H152" s="53">
        <v>97.6</v>
      </c>
      <c r="I152" s="23" t="str">
        <f>LOOKUP(H152,[6]ข้อมูลหลัก!A$1:C$65536)</f>
        <v>ดีเด่น</v>
      </c>
      <c r="J152" s="59"/>
      <c r="M152" s="35"/>
      <c r="N152" s="35"/>
    </row>
    <row r="153" spans="1:14">
      <c r="A153" s="8"/>
      <c r="B153" s="8"/>
      <c r="C153" s="36"/>
      <c r="D153" s="37" t="s">
        <v>819</v>
      </c>
      <c r="E153" s="8"/>
      <c r="F153" s="8"/>
      <c r="G153" s="62"/>
      <c r="H153" s="8"/>
      <c r="I153" s="8"/>
      <c r="J153" s="8"/>
      <c r="M153" s="35" t="s">
        <v>454</v>
      </c>
      <c r="N153" s="35" t="s">
        <v>455</v>
      </c>
    </row>
    <row r="154" spans="1:14">
      <c r="A154" s="18">
        <v>136</v>
      </c>
      <c r="B154" s="2" t="s">
        <v>134</v>
      </c>
      <c r="C154" s="75">
        <v>3720100045454</v>
      </c>
      <c r="D154" s="2" t="s">
        <v>36</v>
      </c>
      <c r="E154" s="3" t="s">
        <v>10</v>
      </c>
      <c r="F154" s="3">
        <v>5</v>
      </c>
      <c r="G154" s="63">
        <v>12490</v>
      </c>
      <c r="H154" s="48">
        <v>95</v>
      </c>
      <c r="I154" s="18" t="str">
        <f>LOOKUP(H154,[14]ข้อมูลหลัก!A$1:C$65536)</f>
        <v>ดีเด่น</v>
      </c>
      <c r="J154" s="31"/>
      <c r="M154" s="35" t="s">
        <v>456</v>
      </c>
      <c r="N154" s="35" t="s">
        <v>457</v>
      </c>
    </row>
    <row r="155" spans="1:14">
      <c r="A155" s="18">
        <v>137</v>
      </c>
      <c r="B155" s="2" t="s">
        <v>135</v>
      </c>
      <c r="C155" s="75" t="s">
        <v>463</v>
      </c>
      <c r="D155" s="2" t="s">
        <v>18</v>
      </c>
      <c r="E155" s="3" t="s">
        <v>10</v>
      </c>
      <c r="F155" s="3">
        <v>41</v>
      </c>
      <c r="G155" s="63">
        <v>13160</v>
      </c>
      <c r="H155" s="48">
        <v>98</v>
      </c>
      <c r="I155" s="18" t="str">
        <f>LOOKUP(H155,[14]ข้อมูลหลัก!A$1:C$65536)</f>
        <v>ดีเด่น</v>
      </c>
      <c r="J155" s="31"/>
      <c r="K155" s="17"/>
      <c r="L155" s="17"/>
    </row>
    <row r="156" spans="1:14">
      <c r="A156" s="18">
        <v>138</v>
      </c>
      <c r="B156" s="5" t="s">
        <v>653</v>
      </c>
      <c r="C156" s="76" t="s">
        <v>731</v>
      </c>
      <c r="D156" s="5" t="s">
        <v>18</v>
      </c>
      <c r="E156" s="3" t="s">
        <v>10</v>
      </c>
      <c r="F156" s="3">
        <v>80</v>
      </c>
      <c r="G156" s="63">
        <v>13800</v>
      </c>
      <c r="H156" s="48">
        <v>80</v>
      </c>
      <c r="I156" s="18" t="str">
        <f>LOOKUP(H156,[12]ข้อมูลหลัก!A$1:C$65536)</f>
        <v>ดี</v>
      </c>
      <c r="J156" s="18"/>
      <c r="K156" s="94"/>
      <c r="L156" s="17"/>
    </row>
    <row r="157" spans="1:14">
      <c r="A157" s="18">
        <v>139</v>
      </c>
      <c r="B157" s="2" t="s">
        <v>136</v>
      </c>
      <c r="C157" s="75" t="s">
        <v>466</v>
      </c>
      <c r="D157" s="2" t="s">
        <v>69</v>
      </c>
      <c r="E157" s="3" t="s">
        <v>12</v>
      </c>
      <c r="F157" s="3">
        <v>83</v>
      </c>
      <c r="G157" s="63">
        <v>21070</v>
      </c>
      <c r="H157" s="48">
        <v>95</v>
      </c>
      <c r="I157" s="18" t="str">
        <f>LOOKUP(H157,[14]ข้อมูลหลัก!A$1:C$65536)</f>
        <v>ดีเด่น</v>
      </c>
      <c r="J157" s="31"/>
      <c r="M157" s="35" t="s">
        <v>464</v>
      </c>
      <c r="N157" s="24">
        <v>3720100045454</v>
      </c>
    </row>
    <row r="158" spans="1:14">
      <c r="A158" s="18">
        <v>140</v>
      </c>
      <c r="B158" s="2" t="s">
        <v>137</v>
      </c>
      <c r="C158" s="75" t="s">
        <v>459</v>
      </c>
      <c r="D158" s="2" t="s">
        <v>69</v>
      </c>
      <c r="E158" s="3" t="s">
        <v>12</v>
      </c>
      <c r="F158" s="3">
        <v>93</v>
      </c>
      <c r="G158" s="63">
        <v>21220</v>
      </c>
      <c r="H158" s="48">
        <v>97</v>
      </c>
      <c r="I158" s="18" t="str">
        <f>LOOKUP(H158,[14]ข้อมูลหลัก!A$1:C$65536)</f>
        <v>ดีเด่น</v>
      </c>
      <c r="J158" s="31"/>
      <c r="M158" s="35" t="s">
        <v>462</v>
      </c>
      <c r="N158" s="35" t="s">
        <v>463</v>
      </c>
    </row>
    <row r="159" spans="1:14">
      <c r="A159" s="18">
        <v>141</v>
      </c>
      <c r="B159" s="2" t="s">
        <v>140</v>
      </c>
      <c r="C159" s="75" t="s">
        <v>470</v>
      </c>
      <c r="D159" s="2" t="s">
        <v>60</v>
      </c>
      <c r="E159" s="3" t="s">
        <v>12</v>
      </c>
      <c r="F159" s="3">
        <v>199</v>
      </c>
      <c r="G159" s="63">
        <v>19080</v>
      </c>
      <c r="H159" s="48">
        <v>98</v>
      </c>
      <c r="I159" s="18" t="str">
        <f>LOOKUP(H159,[14]ข้อมูลหลัก!A$1:C$65536)</f>
        <v>ดีเด่น</v>
      </c>
      <c r="J159" s="18"/>
      <c r="M159" s="35" t="s">
        <v>465</v>
      </c>
      <c r="N159" s="35" t="s">
        <v>466</v>
      </c>
    </row>
    <row r="160" spans="1:14">
      <c r="A160" s="18">
        <v>142</v>
      </c>
      <c r="B160" s="2" t="s">
        <v>139</v>
      </c>
      <c r="C160" s="75" t="s">
        <v>468</v>
      </c>
      <c r="D160" s="2" t="s">
        <v>60</v>
      </c>
      <c r="E160" s="3" t="s">
        <v>12</v>
      </c>
      <c r="F160" s="3">
        <v>491</v>
      </c>
      <c r="G160" s="63">
        <v>19080</v>
      </c>
      <c r="H160" s="48">
        <v>98</v>
      </c>
      <c r="I160" s="18" t="str">
        <f>LOOKUP(H160,[14]ข้อมูลหลัก!A$1:C$65536)</f>
        <v>ดีเด่น</v>
      </c>
      <c r="J160" s="18"/>
      <c r="M160" s="35" t="s">
        <v>458</v>
      </c>
      <c r="N160" s="35" t="s">
        <v>459</v>
      </c>
    </row>
    <row r="161" spans="1:14">
      <c r="A161" s="18">
        <v>143</v>
      </c>
      <c r="B161" s="5" t="s">
        <v>654</v>
      </c>
      <c r="C161" s="79" t="s">
        <v>763</v>
      </c>
      <c r="D161" s="5" t="s">
        <v>658</v>
      </c>
      <c r="E161" s="18" t="s">
        <v>7</v>
      </c>
      <c r="F161" s="18">
        <v>499</v>
      </c>
      <c r="G161" s="63">
        <v>13800</v>
      </c>
      <c r="H161" s="48">
        <v>80</v>
      </c>
      <c r="I161" s="18" t="str">
        <f>LOOKUP(H161,[12]ข้อมูลหลัก!A$1:C$65536)</f>
        <v>ดี</v>
      </c>
      <c r="J161" s="18"/>
      <c r="M161" s="35"/>
      <c r="N161" s="35"/>
    </row>
    <row r="162" spans="1:14">
      <c r="A162" s="18">
        <v>144</v>
      </c>
      <c r="B162" s="5" t="s">
        <v>655</v>
      </c>
      <c r="C162" s="79" t="s">
        <v>746</v>
      </c>
      <c r="D162" s="5" t="s">
        <v>658</v>
      </c>
      <c r="E162" s="18" t="s">
        <v>7</v>
      </c>
      <c r="F162" s="18">
        <v>500</v>
      </c>
      <c r="G162" s="63">
        <v>13800</v>
      </c>
      <c r="H162" s="48">
        <v>80</v>
      </c>
      <c r="I162" s="18" t="str">
        <f>LOOKUP(H162,[12]ข้อมูลหลัก!A$1:C$65536)</f>
        <v>ดี</v>
      </c>
      <c r="J162" s="18"/>
      <c r="M162" s="35"/>
      <c r="N162" s="35"/>
    </row>
    <row r="163" spans="1:14">
      <c r="A163" s="18">
        <v>145</v>
      </c>
      <c r="B163" s="5" t="s">
        <v>656</v>
      </c>
      <c r="C163" s="79" t="s">
        <v>764</v>
      </c>
      <c r="D163" s="5" t="s">
        <v>652</v>
      </c>
      <c r="E163" s="18" t="s">
        <v>7</v>
      </c>
      <c r="F163" s="18">
        <v>513</v>
      </c>
      <c r="G163" s="63">
        <v>11280</v>
      </c>
      <c r="H163" s="48">
        <v>80</v>
      </c>
      <c r="I163" s="18" t="str">
        <f>LOOKUP(H163,[12]ข้อมูลหลัก!A$1:C$65536)</f>
        <v>ดี</v>
      </c>
      <c r="J163" s="18"/>
      <c r="M163" s="35"/>
      <c r="N163" s="35"/>
    </row>
    <row r="164" spans="1:14">
      <c r="A164" s="18">
        <v>146</v>
      </c>
      <c r="B164" s="5" t="s">
        <v>657</v>
      </c>
      <c r="C164" s="79" t="s">
        <v>765</v>
      </c>
      <c r="D164" s="5" t="s">
        <v>652</v>
      </c>
      <c r="E164" s="18" t="s">
        <v>7</v>
      </c>
      <c r="F164" s="18">
        <v>514</v>
      </c>
      <c r="G164" s="63">
        <v>11280</v>
      </c>
      <c r="H164" s="48">
        <v>80</v>
      </c>
      <c r="I164" s="18" t="str">
        <f>LOOKUP(H164,[12]ข้อมูลหลัก!A$1:C$65536)</f>
        <v>ดี</v>
      </c>
      <c r="J164" s="18"/>
      <c r="M164" s="35"/>
      <c r="N164" s="35"/>
    </row>
    <row r="165" spans="1:14">
      <c r="A165" s="18">
        <v>147</v>
      </c>
      <c r="B165" s="2" t="s">
        <v>138</v>
      </c>
      <c r="C165" s="75" t="s">
        <v>461</v>
      </c>
      <c r="D165" s="2" t="s">
        <v>6</v>
      </c>
      <c r="E165" s="3" t="s">
        <v>7</v>
      </c>
      <c r="F165" s="3">
        <v>518</v>
      </c>
      <c r="G165" s="63">
        <v>15620</v>
      </c>
      <c r="H165" s="48">
        <v>98</v>
      </c>
      <c r="I165" s="18" t="str">
        <f>LOOKUP(H165,[14]ข้อมูลหลัก!A$1:C$65536)</f>
        <v>ดีเด่น</v>
      </c>
      <c r="J165" s="31"/>
      <c r="M165" s="35" t="s">
        <v>469</v>
      </c>
      <c r="N165" s="35" t="s">
        <v>470</v>
      </c>
    </row>
    <row r="166" spans="1:14" ht="20.25">
      <c r="A166" s="18">
        <v>148</v>
      </c>
      <c r="B166" s="110" t="s">
        <v>821</v>
      </c>
      <c r="C166" s="97">
        <v>505</v>
      </c>
      <c r="D166" s="98" t="s">
        <v>658</v>
      </c>
      <c r="E166" s="97" t="s">
        <v>7</v>
      </c>
      <c r="F166" s="97">
        <v>505</v>
      </c>
      <c r="G166" s="63">
        <v>13800</v>
      </c>
      <c r="H166" s="48"/>
      <c r="I166" s="18"/>
      <c r="J166" s="31"/>
      <c r="M166" s="35"/>
      <c r="N166" s="35"/>
    </row>
    <row r="167" spans="1:14" ht="20.25">
      <c r="A167" s="18">
        <v>149</v>
      </c>
      <c r="B167" s="96" t="s">
        <v>822</v>
      </c>
      <c r="C167" s="97"/>
      <c r="D167" s="98" t="s">
        <v>685</v>
      </c>
      <c r="E167" s="97" t="s">
        <v>7</v>
      </c>
      <c r="F167" s="32">
        <v>517</v>
      </c>
      <c r="G167" s="63">
        <v>11280</v>
      </c>
      <c r="H167" s="48"/>
      <c r="I167" s="18"/>
      <c r="J167" s="31"/>
      <c r="M167" s="35"/>
      <c r="N167" s="35"/>
    </row>
    <row r="168" spans="1:14">
      <c r="A168" s="8"/>
      <c r="B168" s="8"/>
      <c r="C168" s="36"/>
      <c r="D168" s="37" t="s">
        <v>809</v>
      </c>
      <c r="E168" s="8"/>
      <c r="F168" s="8"/>
      <c r="G168" s="62"/>
      <c r="H168" s="8"/>
      <c r="I168" s="8"/>
      <c r="J168" s="8"/>
      <c r="M168" s="35" t="s">
        <v>467</v>
      </c>
      <c r="N168" s="35" t="s">
        <v>468</v>
      </c>
    </row>
    <row r="169" spans="1:14">
      <c r="A169" s="18">
        <v>150</v>
      </c>
      <c r="B169" s="2" t="s">
        <v>141</v>
      </c>
      <c r="C169" s="75" t="s">
        <v>472</v>
      </c>
      <c r="D169" s="2" t="s">
        <v>69</v>
      </c>
      <c r="E169" s="3" t="s">
        <v>12</v>
      </c>
      <c r="F169" s="3">
        <v>73</v>
      </c>
      <c r="G169" s="63">
        <v>24540</v>
      </c>
      <c r="H169" s="48">
        <v>95.2</v>
      </c>
      <c r="I169" s="18" t="str">
        <f>LOOKUP(H169,[15]ข้อมูลหลัก!A$1:C$65536)</f>
        <v>ดีเด่น</v>
      </c>
      <c r="J169" s="31"/>
      <c r="M169" s="35" t="s">
        <v>460</v>
      </c>
      <c r="N169" s="35" t="s">
        <v>461</v>
      </c>
    </row>
    <row r="170" spans="1:14">
      <c r="A170" s="18">
        <v>151</v>
      </c>
      <c r="B170" s="2" t="s">
        <v>142</v>
      </c>
      <c r="C170" s="75" t="s">
        <v>476</v>
      </c>
      <c r="D170" s="2" t="s">
        <v>60</v>
      </c>
      <c r="E170" s="3" t="s">
        <v>12</v>
      </c>
      <c r="F170" s="3">
        <v>367</v>
      </c>
      <c r="G170" s="63">
        <v>19660</v>
      </c>
      <c r="H170" s="48">
        <v>95</v>
      </c>
      <c r="I170" s="18" t="str">
        <f>LOOKUP(H170,[15]ข้อมูลหลัก!A$1:C$65536)</f>
        <v>ดีเด่น</v>
      </c>
      <c r="J170" s="31"/>
      <c r="M170" s="35" t="s">
        <v>471</v>
      </c>
      <c r="N170" s="35" t="s">
        <v>472</v>
      </c>
    </row>
    <row r="171" spans="1:14">
      <c r="A171" s="18">
        <v>152</v>
      </c>
      <c r="B171" s="2" t="s">
        <v>143</v>
      </c>
      <c r="C171" s="75" t="s">
        <v>478</v>
      </c>
      <c r="D171" s="2" t="s">
        <v>82</v>
      </c>
      <c r="E171" s="3" t="s">
        <v>12</v>
      </c>
      <c r="F171" s="3">
        <v>369</v>
      </c>
      <c r="G171" s="63">
        <v>20970</v>
      </c>
      <c r="H171" s="48">
        <v>95.4</v>
      </c>
      <c r="I171" s="18" t="str">
        <f>LOOKUP(H171,[15]ข้อมูลหลัก!A$1:C$65536)</f>
        <v>ดีเด่น</v>
      </c>
      <c r="J171" s="31"/>
      <c r="M171" s="35" t="s">
        <v>473</v>
      </c>
      <c r="N171" s="35" t="s">
        <v>474</v>
      </c>
    </row>
    <row r="172" spans="1:14">
      <c r="A172" s="18">
        <v>153</v>
      </c>
      <c r="B172" s="49" t="s">
        <v>659</v>
      </c>
      <c r="C172" s="80" t="s">
        <v>766</v>
      </c>
      <c r="D172" s="34" t="s">
        <v>6</v>
      </c>
      <c r="E172" s="18" t="s">
        <v>7</v>
      </c>
      <c r="F172" s="18">
        <v>375</v>
      </c>
      <c r="G172" s="63">
        <v>13800</v>
      </c>
      <c r="H172" s="48">
        <v>93</v>
      </c>
      <c r="I172" s="18" t="str">
        <f>LOOKUP(H172,[12]ข้อมูลหลัก!A$1:C$65536)</f>
        <v>ดีมาก</v>
      </c>
      <c r="J172" s="18"/>
      <c r="M172" s="35"/>
      <c r="N172" s="35"/>
    </row>
    <row r="173" spans="1:14">
      <c r="A173" s="18">
        <v>154</v>
      </c>
      <c r="B173" s="5" t="s">
        <v>660</v>
      </c>
      <c r="C173" s="80" t="s">
        <v>748</v>
      </c>
      <c r="D173" s="5" t="s">
        <v>6</v>
      </c>
      <c r="E173" s="18" t="s">
        <v>7</v>
      </c>
      <c r="F173" s="18">
        <v>376</v>
      </c>
      <c r="G173" s="63">
        <v>13800</v>
      </c>
      <c r="H173" s="48">
        <v>93</v>
      </c>
      <c r="I173" s="18" t="str">
        <f>LOOKUP(H173,[12]ข้อมูลหลัก!A$1:C$65536)</f>
        <v>ดีมาก</v>
      </c>
      <c r="J173" s="18"/>
      <c r="M173" s="35"/>
      <c r="N173" s="35"/>
    </row>
    <row r="174" spans="1:14">
      <c r="A174" s="18">
        <v>155</v>
      </c>
      <c r="B174" s="5" t="s">
        <v>661</v>
      </c>
      <c r="C174" s="80" t="s">
        <v>767</v>
      </c>
      <c r="D174" s="5" t="s">
        <v>651</v>
      </c>
      <c r="E174" s="18" t="s">
        <v>7</v>
      </c>
      <c r="F174" s="18">
        <v>381</v>
      </c>
      <c r="G174" s="63">
        <v>13800</v>
      </c>
      <c r="H174" s="48">
        <v>93</v>
      </c>
      <c r="I174" s="18" t="str">
        <f>LOOKUP(H174,[12]ข้อมูลหลัก!A$1:C$65536)</f>
        <v>ดีมาก</v>
      </c>
      <c r="J174" s="18"/>
      <c r="M174" s="35"/>
      <c r="N174" s="35"/>
    </row>
    <row r="175" spans="1:14">
      <c r="A175" s="18">
        <v>156</v>
      </c>
      <c r="B175" s="49" t="s">
        <v>662</v>
      </c>
      <c r="C175" s="80" t="s">
        <v>747</v>
      </c>
      <c r="D175" s="5" t="s">
        <v>651</v>
      </c>
      <c r="E175" s="18" t="s">
        <v>7</v>
      </c>
      <c r="F175" s="18">
        <v>382</v>
      </c>
      <c r="G175" s="63">
        <v>13800</v>
      </c>
      <c r="H175" s="48">
        <v>93</v>
      </c>
      <c r="I175" s="18" t="str">
        <f>LOOKUP(H175,[12]ข้อมูลหลัก!A$1:C$65536)</f>
        <v>ดีมาก</v>
      </c>
      <c r="J175" s="18"/>
      <c r="M175" s="35"/>
      <c r="N175" s="35"/>
    </row>
    <row r="176" spans="1:14">
      <c r="A176" s="18">
        <v>157</v>
      </c>
      <c r="B176" s="5" t="s">
        <v>663</v>
      </c>
      <c r="C176" s="80" t="s">
        <v>768</v>
      </c>
      <c r="D176" s="34" t="s">
        <v>652</v>
      </c>
      <c r="E176" s="18" t="s">
        <v>7</v>
      </c>
      <c r="F176" s="18">
        <v>389</v>
      </c>
      <c r="G176" s="63">
        <v>11280</v>
      </c>
      <c r="H176" s="48">
        <v>93</v>
      </c>
      <c r="I176" s="18" t="str">
        <f>LOOKUP(H176,[12]ข้อมูลหลัก!A$1:C$65536)</f>
        <v>ดีมาก</v>
      </c>
      <c r="J176" s="18"/>
      <c r="M176" s="35"/>
      <c r="N176" s="35"/>
    </row>
    <row r="177" spans="1:14">
      <c r="A177" s="18">
        <v>158</v>
      </c>
      <c r="B177" s="5" t="s">
        <v>664</v>
      </c>
      <c r="C177" s="79" t="s">
        <v>769</v>
      </c>
      <c r="D177" s="34" t="s">
        <v>652</v>
      </c>
      <c r="E177" s="18" t="s">
        <v>7</v>
      </c>
      <c r="F177" s="18">
        <v>390</v>
      </c>
      <c r="G177" s="63">
        <v>11280</v>
      </c>
      <c r="H177" s="48">
        <v>93</v>
      </c>
      <c r="I177" s="18" t="str">
        <f>LOOKUP(H177,[12]ข้อมูลหลัก!A$1:C$65536)</f>
        <v>ดีมาก</v>
      </c>
      <c r="J177" s="18"/>
      <c r="M177" s="35"/>
      <c r="N177" s="35"/>
    </row>
    <row r="178" spans="1:14">
      <c r="A178" s="18">
        <v>159</v>
      </c>
      <c r="B178" s="2" t="s">
        <v>144</v>
      </c>
      <c r="C178" s="75" t="s">
        <v>480</v>
      </c>
      <c r="D178" s="2" t="s">
        <v>6</v>
      </c>
      <c r="E178" s="3" t="s">
        <v>7</v>
      </c>
      <c r="F178" s="3">
        <v>394</v>
      </c>
      <c r="G178" s="63">
        <v>15520</v>
      </c>
      <c r="H178" s="48">
        <v>95.4</v>
      </c>
      <c r="I178" s="18" t="str">
        <f>LOOKUP(H178,[15]ข้อมูลหลัก!A$1:C$65536)</f>
        <v>ดีเด่น</v>
      </c>
      <c r="J178" s="31"/>
      <c r="M178" s="35" t="s">
        <v>475</v>
      </c>
      <c r="N178" s="35" t="s">
        <v>476</v>
      </c>
    </row>
    <row r="179" spans="1:14">
      <c r="A179" s="18">
        <v>160</v>
      </c>
      <c r="B179" s="5" t="s">
        <v>665</v>
      </c>
      <c r="C179" s="76" t="s">
        <v>740</v>
      </c>
      <c r="D179" s="5" t="s">
        <v>18</v>
      </c>
      <c r="E179" s="18" t="s">
        <v>10</v>
      </c>
      <c r="F179" s="18">
        <v>619</v>
      </c>
      <c r="G179" s="86">
        <v>13800</v>
      </c>
      <c r="H179" s="48">
        <v>94</v>
      </c>
      <c r="I179" s="18" t="str">
        <f>LOOKUP(H179,[12]ข้อมูลหลัก!A$1:C$65536)</f>
        <v>ดีมาก</v>
      </c>
      <c r="J179" s="18"/>
      <c r="M179" s="35"/>
      <c r="N179" s="35"/>
    </row>
    <row r="180" spans="1:14">
      <c r="A180" s="18">
        <v>161</v>
      </c>
      <c r="B180" s="2" t="s">
        <v>145</v>
      </c>
      <c r="C180" s="75" t="s">
        <v>482</v>
      </c>
      <c r="D180" s="2" t="s">
        <v>38</v>
      </c>
      <c r="E180" s="3" t="s">
        <v>10</v>
      </c>
      <c r="F180" s="3">
        <v>1133</v>
      </c>
      <c r="G180" s="63">
        <v>14940</v>
      </c>
      <c r="H180" s="48">
        <v>95.2</v>
      </c>
      <c r="I180" s="18" t="str">
        <f>LOOKUP(H180,[15]ข้อมูลหลัก!A$1:C$65536)</f>
        <v>ดีเด่น</v>
      </c>
      <c r="J180" s="31"/>
      <c r="M180" s="35" t="s">
        <v>477</v>
      </c>
      <c r="N180" s="35" t="s">
        <v>478</v>
      </c>
    </row>
    <row r="181" spans="1:14">
      <c r="A181" s="8"/>
      <c r="B181" s="8"/>
      <c r="C181" s="36"/>
      <c r="D181" s="37" t="s">
        <v>810</v>
      </c>
      <c r="E181" s="8"/>
      <c r="F181" s="8"/>
      <c r="G181" s="62"/>
      <c r="H181" s="8"/>
      <c r="I181" s="8"/>
      <c r="J181" s="8"/>
      <c r="M181" s="35" t="s">
        <v>479</v>
      </c>
      <c r="N181" s="35" t="s">
        <v>480</v>
      </c>
    </row>
    <row r="182" spans="1:14">
      <c r="A182" s="18">
        <v>162</v>
      </c>
      <c r="B182" s="2" t="s">
        <v>146</v>
      </c>
      <c r="C182" s="75" t="s">
        <v>484</v>
      </c>
      <c r="D182" s="2" t="s">
        <v>36</v>
      </c>
      <c r="E182" s="3" t="s">
        <v>10</v>
      </c>
      <c r="F182" s="38">
        <v>6</v>
      </c>
      <c r="G182" s="63">
        <v>12310</v>
      </c>
      <c r="H182" s="50">
        <v>92</v>
      </c>
      <c r="I182" s="18" t="str">
        <f>LOOKUP(H182,[16]ข้อมูลหลัก!A$1:C$65536)</f>
        <v>ดีมาก</v>
      </c>
      <c r="J182" s="31"/>
      <c r="M182" s="35" t="s">
        <v>481</v>
      </c>
      <c r="N182" s="35" t="s">
        <v>482</v>
      </c>
    </row>
    <row r="183" spans="1:14">
      <c r="A183" s="18">
        <v>163</v>
      </c>
      <c r="B183" s="2" t="s">
        <v>147</v>
      </c>
      <c r="C183" s="75" t="s">
        <v>486</v>
      </c>
      <c r="D183" s="2" t="s">
        <v>36</v>
      </c>
      <c r="E183" s="3" t="s">
        <v>10</v>
      </c>
      <c r="F183" s="38">
        <v>7</v>
      </c>
      <c r="G183" s="63">
        <v>12460</v>
      </c>
      <c r="H183" s="50">
        <v>99</v>
      </c>
      <c r="I183" s="18" t="str">
        <f>LOOKUP(H183,[16]ข้อมูลหลัก!A$1:C$65536)</f>
        <v>ดีเด่น</v>
      </c>
      <c r="J183" s="31"/>
      <c r="K183" s="17"/>
      <c r="L183" s="17"/>
    </row>
    <row r="184" spans="1:14">
      <c r="A184" s="18">
        <v>164</v>
      </c>
      <c r="B184" s="2" t="s">
        <v>148</v>
      </c>
      <c r="C184" s="75" t="s">
        <v>488</v>
      </c>
      <c r="D184" s="2" t="s">
        <v>36</v>
      </c>
      <c r="E184" s="3" t="s">
        <v>10</v>
      </c>
      <c r="F184" s="38">
        <v>8</v>
      </c>
      <c r="G184" s="63">
        <v>12440</v>
      </c>
      <c r="H184" s="50">
        <v>100</v>
      </c>
      <c r="I184" s="18" t="str">
        <f>LOOKUP(H184,[16]ข้อมูลหลัก!A$1:C$65536)</f>
        <v>ดีเด่น</v>
      </c>
      <c r="J184" s="31"/>
      <c r="M184" s="35" t="s">
        <v>483</v>
      </c>
      <c r="N184" s="35" t="s">
        <v>484</v>
      </c>
    </row>
    <row r="185" spans="1:14">
      <c r="A185" s="18">
        <v>165</v>
      </c>
      <c r="B185" s="2" t="s">
        <v>149</v>
      </c>
      <c r="C185" s="75" t="s">
        <v>490</v>
      </c>
      <c r="D185" s="2" t="s">
        <v>36</v>
      </c>
      <c r="E185" s="3" t="s">
        <v>10</v>
      </c>
      <c r="F185" s="38">
        <v>9</v>
      </c>
      <c r="G185" s="63">
        <v>12360</v>
      </c>
      <c r="H185" s="50">
        <v>94</v>
      </c>
      <c r="I185" s="18" t="str">
        <f>LOOKUP(H185,[16]ข้อมูลหลัก!A$1:C$65536)</f>
        <v>ดีมาก</v>
      </c>
      <c r="J185" s="31"/>
      <c r="M185" s="35" t="s">
        <v>485</v>
      </c>
      <c r="N185" s="35" t="s">
        <v>486</v>
      </c>
    </row>
    <row r="186" spans="1:14">
      <c r="A186" s="18">
        <v>166</v>
      </c>
      <c r="B186" s="2" t="s">
        <v>150</v>
      </c>
      <c r="C186" s="75" t="s">
        <v>492</v>
      </c>
      <c r="D186" s="2" t="s">
        <v>36</v>
      </c>
      <c r="E186" s="3" t="s">
        <v>10</v>
      </c>
      <c r="F186" s="38">
        <v>10</v>
      </c>
      <c r="G186" s="63">
        <v>12340</v>
      </c>
      <c r="H186" s="50">
        <v>90</v>
      </c>
      <c r="I186" s="18" t="str">
        <f>LOOKUP(H186,[16]ข้อมูลหลัก!A$1:C$65536)</f>
        <v>ดีมาก</v>
      </c>
      <c r="J186" s="31"/>
      <c r="M186" s="35" t="s">
        <v>487</v>
      </c>
      <c r="N186" s="35" t="s">
        <v>488</v>
      </c>
    </row>
    <row r="187" spans="1:14">
      <c r="A187" s="18">
        <v>167</v>
      </c>
      <c r="B187" s="2" t="s">
        <v>151</v>
      </c>
      <c r="C187" s="75" t="s">
        <v>494</v>
      </c>
      <c r="D187" s="2" t="s">
        <v>36</v>
      </c>
      <c r="E187" s="3" t="s">
        <v>10</v>
      </c>
      <c r="F187" s="38">
        <v>11</v>
      </c>
      <c r="G187" s="63">
        <v>12280</v>
      </c>
      <c r="H187" s="50">
        <v>89</v>
      </c>
      <c r="I187" s="18" t="str">
        <f>LOOKUP(H187,[16]ข้อมูลหลัก!A$1:C$65536)</f>
        <v>ดีมาก</v>
      </c>
      <c r="J187" s="31"/>
      <c r="M187" s="35" t="s">
        <v>489</v>
      </c>
      <c r="N187" s="35" t="s">
        <v>490</v>
      </c>
    </row>
    <row r="188" spans="1:14">
      <c r="A188" s="23">
        <v>168</v>
      </c>
      <c r="B188" s="57" t="s">
        <v>152</v>
      </c>
      <c r="C188" s="74" t="s">
        <v>496</v>
      </c>
      <c r="D188" s="57" t="s">
        <v>18</v>
      </c>
      <c r="E188" s="58" t="s">
        <v>10</v>
      </c>
      <c r="F188" s="58">
        <v>92</v>
      </c>
      <c r="G188" s="65">
        <v>15500</v>
      </c>
      <c r="H188" s="53">
        <v>95</v>
      </c>
      <c r="I188" s="23" t="str">
        <f>LOOKUP(H188,[16]ข้อมูลหลัก!A$1:C$65536)</f>
        <v>ดีเด่น</v>
      </c>
      <c r="J188" s="59"/>
      <c r="M188" s="35" t="s">
        <v>491</v>
      </c>
      <c r="N188" s="35" t="s">
        <v>492</v>
      </c>
    </row>
    <row r="189" spans="1:14">
      <c r="A189" s="18">
        <v>169</v>
      </c>
      <c r="B189" s="2" t="s">
        <v>153</v>
      </c>
      <c r="C189" s="75" t="s">
        <v>498</v>
      </c>
      <c r="D189" s="2" t="s">
        <v>18</v>
      </c>
      <c r="E189" s="3" t="s">
        <v>10</v>
      </c>
      <c r="F189" s="3">
        <v>118</v>
      </c>
      <c r="G189" s="63">
        <v>16250</v>
      </c>
      <c r="H189" s="48">
        <v>98</v>
      </c>
      <c r="I189" s="18" t="str">
        <f>LOOKUP(H189,[16]ข้อมูลหลัก!A$1:C$65536)</f>
        <v>ดีเด่น</v>
      </c>
      <c r="J189" s="31"/>
      <c r="M189" s="35" t="s">
        <v>493</v>
      </c>
      <c r="N189" s="35" t="s">
        <v>494</v>
      </c>
    </row>
    <row r="190" spans="1:14">
      <c r="A190" s="18">
        <v>170</v>
      </c>
      <c r="B190" s="2" t="s">
        <v>154</v>
      </c>
      <c r="C190" s="75" t="s">
        <v>504</v>
      </c>
      <c r="D190" s="2" t="s">
        <v>76</v>
      </c>
      <c r="E190" s="3" t="s">
        <v>10</v>
      </c>
      <c r="F190" s="3">
        <v>157</v>
      </c>
      <c r="G190" s="63">
        <v>16250</v>
      </c>
      <c r="H190" s="48">
        <v>97</v>
      </c>
      <c r="I190" s="18" t="str">
        <f>LOOKUP(H190,[16]ข้อมูลหลัก!A$1:C$65536)</f>
        <v>ดีเด่น</v>
      </c>
      <c r="J190" s="31"/>
      <c r="M190" s="35" t="s">
        <v>495</v>
      </c>
      <c r="N190" s="35" t="s">
        <v>496</v>
      </c>
    </row>
    <row r="191" spans="1:14">
      <c r="A191" s="18">
        <v>171</v>
      </c>
      <c r="B191" s="2" t="s">
        <v>155</v>
      </c>
      <c r="C191" s="75" t="s">
        <v>506</v>
      </c>
      <c r="D191" s="2" t="s">
        <v>76</v>
      </c>
      <c r="E191" s="3" t="s">
        <v>10</v>
      </c>
      <c r="F191" s="3">
        <v>165</v>
      </c>
      <c r="G191" s="63">
        <v>16120</v>
      </c>
      <c r="H191" s="48">
        <v>87</v>
      </c>
      <c r="I191" s="18" t="str">
        <f>LOOKUP(H191,[16]ข้อมูลหลัก!A$1:C$65536)</f>
        <v>ดีมาก</v>
      </c>
      <c r="J191" s="31"/>
      <c r="M191" s="35" t="s">
        <v>497</v>
      </c>
      <c r="N191" s="35" t="s">
        <v>498</v>
      </c>
    </row>
    <row r="192" spans="1:14">
      <c r="A192" s="18">
        <v>172</v>
      </c>
      <c r="B192" s="2" t="s">
        <v>156</v>
      </c>
      <c r="C192" s="75" t="s">
        <v>508</v>
      </c>
      <c r="D192" s="2" t="s">
        <v>76</v>
      </c>
      <c r="E192" s="3" t="s">
        <v>10</v>
      </c>
      <c r="F192" s="3">
        <v>173</v>
      </c>
      <c r="G192" s="63">
        <v>16160</v>
      </c>
      <c r="H192" s="48">
        <v>96</v>
      </c>
      <c r="I192" s="18" t="str">
        <f>LOOKUP(H192,[16]ข้อมูลหลัก!A$1:C$65536)</f>
        <v>ดีเด่น</v>
      </c>
      <c r="J192" s="31"/>
      <c r="M192" s="35" t="s">
        <v>503</v>
      </c>
      <c r="N192" s="35" t="s">
        <v>504</v>
      </c>
    </row>
    <row r="193" spans="1:14">
      <c r="A193" s="18">
        <v>173</v>
      </c>
      <c r="B193" s="2" t="s">
        <v>628</v>
      </c>
      <c r="C193" s="75" t="s">
        <v>510</v>
      </c>
      <c r="D193" s="2" t="s">
        <v>82</v>
      </c>
      <c r="E193" s="3" t="s">
        <v>12</v>
      </c>
      <c r="F193" s="3">
        <v>431</v>
      </c>
      <c r="G193" s="63">
        <v>20220</v>
      </c>
      <c r="H193" s="48">
        <v>85</v>
      </c>
      <c r="I193" s="18" t="str">
        <f>LOOKUP(H193,[16]ข้อมูลหลัก!A$1:C$65536)</f>
        <v>ดีมาก</v>
      </c>
      <c r="J193" s="31"/>
      <c r="M193" s="35" t="s">
        <v>505</v>
      </c>
      <c r="N193" s="35" t="s">
        <v>506</v>
      </c>
    </row>
    <row r="194" spans="1:14">
      <c r="A194" s="18">
        <v>174</v>
      </c>
      <c r="B194" s="5" t="s">
        <v>666</v>
      </c>
      <c r="C194" s="79" t="s">
        <v>770</v>
      </c>
      <c r="D194" s="2" t="s">
        <v>6</v>
      </c>
      <c r="E194" s="18" t="s">
        <v>7</v>
      </c>
      <c r="F194" s="18">
        <v>437</v>
      </c>
      <c r="G194" s="67">
        <v>13800</v>
      </c>
      <c r="H194" s="48">
        <v>83</v>
      </c>
      <c r="I194" s="18" t="str">
        <f>LOOKUP(H194,[12]ข้อมูลหลัก!A$1:C$65536)</f>
        <v>ดี</v>
      </c>
      <c r="J194" s="18"/>
      <c r="M194" s="35"/>
      <c r="N194" s="35"/>
    </row>
    <row r="195" spans="1:14">
      <c r="A195" s="18">
        <v>175</v>
      </c>
      <c r="B195" s="6" t="s">
        <v>44</v>
      </c>
      <c r="C195" s="75" t="s">
        <v>299</v>
      </c>
      <c r="D195" s="6" t="s">
        <v>6</v>
      </c>
      <c r="E195" s="27" t="s">
        <v>7</v>
      </c>
      <c r="F195" s="28">
        <v>226</v>
      </c>
      <c r="G195" s="67">
        <v>13800</v>
      </c>
      <c r="H195" s="48">
        <v>83</v>
      </c>
      <c r="I195" s="18" t="str">
        <f>LOOKUP(H195,[5]ข้อมูลหลัก!A$1:C$65536)</f>
        <v>ดี</v>
      </c>
      <c r="J195" s="18"/>
      <c r="M195" s="35"/>
      <c r="N195" s="35"/>
    </row>
    <row r="196" spans="1:14">
      <c r="A196" s="18">
        <v>176</v>
      </c>
      <c r="B196" s="5" t="s">
        <v>118</v>
      </c>
      <c r="C196" s="75" t="s">
        <v>415</v>
      </c>
      <c r="D196" s="34" t="s">
        <v>651</v>
      </c>
      <c r="E196" s="18" t="s">
        <v>7</v>
      </c>
      <c r="F196" s="18">
        <v>443</v>
      </c>
      <c r="G196" s="67">
        <v>13800</v>
      </c>
      <c r="H196" s="48">
        <v>83</v>
      </c>
      <c r="I196" s="18" t="str">
        <f>LOOKUP(H196,[12]ข้อมูลหลัก!A$1:C$65536)</f>
        <v>ดี</v>
      </c>
      <c r="J196" s="18"/>
      <c r="M196" s="35"/>
      <c r="N196" s="35"/>
    </row>
    <row r="197" spans="1:14">
      <c r="A197" s="18">
        <v>177</v>
      </c>
      <c r="B197" s="5" t="s">
        <v>667</v>
      </c>
      <c r="C197" s="79" t="s">
        <v>771</v>
      </c>
      <c r="D197" s="34" t="s">
        <v>652</v>
      </c>
      <c r="E197" s="18" t="s">
        <v>7</v>
      </c>
      <c r="F197" s="18">
        <v>451</v>
      </c>
      <c r="G197" s="64">
        <v>11280</v>
      </c>
      <c r="H197" s="48">
        <v>83</v>
      </c>
      <c r="I197" s="18" t="str">
        <f>LOOKUP(H197,[12]ข้อมูลหลัก!A$1:C$65536)</f>
        <v>ดี</v>
      </c>
      <c r="J197" s="18"/>
      <c r="M197" s="35"/>
      <c r="N197" s="35"/>
    </row>
    <row r="198" spans="1:14">
      <c r="A198" s="18">
        <v>178</v>
      </c>
      <c r="B198" s="5" t="s">
        <v>119</v>
      </c>
      <c r="C198" s="75" t="s">
        <v>417</v>
      </c>
      <c r="D198" s="34" t="s">
        <v>652</v>
      </c>
      <c r="E198" s="18" t="s">
        <v>7</v>
      </c>
      <c r="F198" s="18">
        <v>452</v>
      </c>
      <c r="G198" s="64">
        <v>11280</v>
      </c>
      <c r="H198" s="48">
        <v>83</v>
      </c>
      <c r="I198" s="18" t="str">
        <f>LOOKUP(H198,[12]ข้อมูลหลัก!A$1:C$65536)</f>
        <v>ดี</v>
      </c>
      <c r="J198" s="18"/>
      <c r="M198" s="35"/>
      <c r="N198" s="35"/>
    </row>
    <row r="199" spans="1:14">
      <c r="A199" s="8"/>
      <c r="B199" s="8"/>
      <c r="C199" s="36"/>
      <c r="D199" s="37" t="s">
        <v>811</v>
      </c>
      <c r="E199" s="8"/>
      <c r="F199" s="8"/>
      <c r="G199" s="62"/>
      <c r="H199" s="8"/>
      <c r="I199" s="8"/>
      <c r="J199" s="8"/>
      <c r="M199" s="35" t="s">
        <v>507</v>
      </c>
      <c r="N199" s="35" t="s">
        <v>508</v>
      </c>
    </row>
    <row r="200" spans="1:14">
      <c r="A200" s="18">
        <v>179</v>
      </c>
      <c r="B200" s="2" t="s">
        <v>157</v>
      </c>
      <c r="C200" s="75" t="s">
        <v>512</v>
      </c>
      <c r="D200" s="2" t="s">
        <v>36</v>
      </c>
      <c r="E200" s="3" t="s">
        <v>10</v>
      </c>
      <c r="F200" s="3">
        <v>12</v>
      </c>
      <c r="G200" s="63">
        <v>12220</v>
      </c>
      <c r="H200" s="48">
        <v>93.5</v>
      </c>
      <c r="I200" s="18" t="str">
        <f>LOOKUP(H200,[17]ข้อมูลหลัก!A$1:C$65536)</f>
        <v>ดีมาก</v>
      </c>
      <c r="J200" s="31"/>
      <c r="M200" s="35" t="s">
        <v>509</v>
      </c>
      <c r="N200" s="35" t="s">
        <v>510</v>
      </c>
    </row>
    <row r="201" spans="1:14">
      <c r="A201" s="18">
        <v>180</v>
      </c>
      <c r="B201" s="2" t="s">
        <v>158</v>
      </c>
      <c r="C201" s="75" t="s">
        <v>514</v>
      </c>
      <c r="D201" s="2" t="s">
        <v>36</v>
      </c>
      <c r="E201" s="3" t="s">
        <v>10</v>
      </c>
      <c r="F201" s="3">
        <v>13</v>
      </c>
      <c r="G201" s="63">
        <v>12180</v>
      </c>
      <c r="H201" s="48">
        <v>93.5</v>
      </c>
      <c r="I201" s="18" t="str">
        <f>LOOKUP(H201,[17]ข้อมูลหลัก!A$1:C$65536)</f>
        <v>ดีมาก</v>
      </c>
      <c r="J201" s="31"/>
      <c r="K201" s="17"/>
      <c r="L201" s="17"/>
    </row>
    <row r="202" spans="1:14">
      <c r="A202" s="18">
        <v>181</v>
      </c>
      <c r="B202" s="2" t="s">
        <v>159</v>
      </c>
      <c r="C202" s="75" t="s">
        <v>516</v>
      </c>
      <c r="D202" s="2" t="s">
        <v>36</v>
      </c>
      <c r="E202" s="3" t="s">
        <v>10</v>
      </c>
      <c r="F202" s="3">
        <v>14</v>
      </c>
      <c r="G202" s="63">
        <v>12280</v>
      </c>
      <c r="H202" s="48">
        <v>93.5</v>
      </c>
      <c r="I202" s="18" t="str">
        <f>LOOKUP(H202,[17]ข้อมูลหลัก!A$1:C$65536)</f>
        <v>ดีมาก</v>
      </c>
      <c r="J202" s="31"/>
      <c r="M202" s="35" t="s">
        <v>511</v>
      </c>
      <c r="N202" s="35" t="s">
        <v>512</v>
      </c>
    </row>
    <row r="203" spans="1:14">
      <c r="A203" s="18">
        <v>182</v>
      </c>
      <c r="B203" s="2" t="s">
        <v>160</v>
      </c>
      <c r="C203" s="75" t="s">
        <v>518</v>
      </c>
      <c r="D203" s="2" t="s">
        <v>36</v>
      </c>
      <c r="E203" s="3" t="s">
        <v>10</v>
      </c>
      <c r="F203" s="3">
        <v>15</v>
      </c>
      <c r="G203" s="63">
        <v>12270</v>
      </c>
      <c r="H203" s="48">
        <v>97.55</v>
      </c>
      <c r="I203" s="18" t="str">
        <f>LOOKUP(H203,[17]ข้อมูลหลัก!A$1:C$65536)</f>
        <v>ดีเด่น</v>
      </c>
      <c r="J203" s="31"/>
      <c r="M203" s="35" t="s">
        <v>513</v>
      </c>
      <c r="N203" s="35" t="s">
        <v>514</v>
      </c>
    </row>
    <row r="204" spans="1:14">
      <c r="A204" s="18">
        <v>183</v>
      </c>
      <c r="B204" s="2" t="s">
        <v>161</v>
      </c>
      <c r="C204" s="75" t="s">
        <v>520</v>
      </c>
      <c r="D204" s="2" t="s">
        <v>36</v>
      </c>
      <c r="E204" s="3" t="s">
        <v>10</v>
      </c>
      <c r="F204" s="3">
        <v>16</v>
      </c>
      <c r="G204" s="63">
        <v>12210</v>
      </c>
      <c r="H204" s="48">
        <v>95.5</v>
      </c>
      <c r="I204" s="18" t="str">
        <f>LOOKUP(H204,[17]ข้อมูลหลัก!A$1:C$65536)</f>
        <v>ดีเด่น</v>
      </c>
      <c r="J204" s="31"/>
      <c r="M204" s="35" t="s">
        <v>515</v>
      </c>
      <c r="N204" s="35" t="s">
        <v>516</v>
      </c>
    </row>
    <row r="205" spans="1:14">
      <c r="A205" s="18">
        <v>184</v>
      </c>
      <c r="B205" s="2" t="s">
        <v>162</v>
      </c>
      <c r="C205" s="75" t="s">
        <v>522</v>
      </c>
      <c r="D205" s="2" t="s">
        <v>36</v>
      </c>
      <c r="E205" s="3" t="s">
        <v>10</v>
      </c>
      <c r="F205" s="3">
        <v>17</v>
      </c>
      <c r="G205" s="63">
        <v>12420</v>
      </c>
      <c r="H205" s="48">
        <v>95</v>
      </c>
      <c r="I205" s="18" t="str">
        <f>LOOKUP(H205,[17]ข้อมูลหลัก!A$1:C$65536)</f>
        <v>ดีเด่น</v>
      </c>
      <c r="J205" s="31"/>
      <c r="M205" s="35" t="s">
        <v>517</v>
      </c>
      <c r="N205" s="35" t="s">
        <v>518</v>
      </c>
    </row>
    <row r="206" spans="1:14">
      <c r="A206" s="18">
        <v>185</v>
      </c>
      <c r="B206" s="2" t="s">
        <v>163</v>
      </c>
      <c r="C206" s="75" t="s">
        <v>524</v>
      </c>
      <c r="D206" s="2" t="s">
        <v>36</v>
      </c>
      <c r="E206" s="3" t="s">
        <v>10</v>
      </c>
      <c r="F206" s="3">
        <v>18</v>
      </c>
      <c r="G206" s="63">
        <v>12400</v>
      </c>
      <c r="H206" s="48">
        <v>97.56</v>
      </c>
      <c r="I206" s="18" t="str">
        <f>LOOKUP(H206,[17]ข้อมูลหลัก!A$1:C$65536)</f>
        <v>ดีเด่น</v>
      </c>
      <c r="J206" s="31"/>
      <c r="M206" s="35" t="s">
        <v>519</v>
      </c>
      <c r="N206" s="35" t="s">
        <v>520</v>
      </c>
    </row>
    <row r="207" spans="1:14">
      <c r="A207" s="18">
        <v>186</v>
      </c>
      <c r="B207" s="2" t="s">
        <v>164</v>
      </c>
      <c r="C207" s="75" t="s">
        <v>526</v>
      </c>
      <c r="D207" s="2" t="s">
        <v>69</v>
      </c>
      <c r="E207" s="3" t="s">
        <v>12</v>
      </c>
      <c r="F207" s="3">
        <v>34</v>
      </c>
      <c r="G207" s="63">
        <v>20750</v>
      </c>
      <c r="H207" s="48">
        <v>97.2</v>
      </c>
      <c r="I207" s="18" t="str">
        <f>LOOKUP(H207,[17]ข้อมูลหลัก!A$1:C$65536)</f>
        <v>ดีเด่น</v>
      </c>
      <c r="J207" s="31"/>
      <c r="M207" s="35" t="s">
        <v>521</v>
      </c>
      <c r="N207" s="35" t="s">
        <v>522</v>
      </c>
    </row>
    <row r="208" spans="1:14">
      <c r="A208" s="18">
        <v>187</v>
      </c>
      <c r="B208" s="2" t="s">
        <v>165</v>
      </c>
      <c r="C208" s="75" t="s">
        <v>527</v>
      </c>
      <c r="D208" s="2" t="s">
        <v>69</v>
      </c>
      <c r="E208" s="3" t="s">
        <v>12</v>
      </c>
      <c r="F208" s="3">
        <v>61</v>
      </c>
      <c r="G208" s="63">
        <v>20440</v>
      </c>
      <c r="H208" s="48">
        <v>95</v>
      </c>
      <c r="I208" s="18" t="str">
        <f>LOOKUP(H208,[17]ข้อมูลหลัก!A$1:C$65536)</f>
        <v>ดีเด่น</v>
      </c>
      <c r="J208" s="31"/>
      <c r="M208" s="35" t="s">
        <v>523</v>
      </c>
      <c r="N208" s="35" t="s">
        <v>524</v>
      </c>
    </row>
    <row r="209" spans="1:14">
      <c r="A209" s="18">
        <v>188</v>
      </c>
      <c r="B209" s="2" t="s">
        <v>166</v>
      </c>
      <c r="C209" s="75" t="s">
        <v>529</v>
      </c>
      <c r="D209" s="2" t="s">
        <v>76</v>
      </c>
      <c r="E209" s="3" t="s">
        <v>10</v>
      </c>
      <c r="F209" s="3">
        <v>179</v>
      </c>
      <c r="G209" s="63">
        <v>15960</v>
      </c>
      <c r="H209" s="48">
        <v>97.55</v>
      </c>
      <c r="I209" s="18" t="str">
        <f>LOOKUP(H209,[17]ข้อมูลหลัก!A$1:C$65536)</f>
        <v>ดีเด่น</v>
      </c>
      <c r="J209" s="31"/>
      <c r="M209" s="35" t="s">
        <v>525</v>
      </c>
      <c r="N209" s="35" t="s">
        <v>526</v>
      </c>
    </row>
    <row r="210" spans="1:14">
      <c r="A210" s="18">
        <v>189</v>
      </c>
      <c r="B210" s="2" t="s">
        <v>167</v>
      </c>
      <c r="C210" s="83" t="s">
        <v>531</v>
      </c>
      <c r="D210" s="2" t="s">
        <v>76</v>
      </c>
      <c r="E210" s="3" t="s">
        <v>10</v>
      </c>
      <c r="F210" s="3">
        <v>183</v>
      </c>
      <c r="G210" s="63">
        <v>16320</v>
      </c>
      <c r="H210" s="48">
        <v>97.56</v>
      </c>
      <c r="I210" s="18" t="str">
        <f>LOOKUP(H210,[17]ข้อมูลหลัก!A$1:C$65536)</f>
        <v>ดีเด่น</v>
      </c>
      <c r="J210" s="31"/>
      <c r="M210" s="35" t="s">
        <v>165</v>
      </c>
      <c r="N210" s="35" t="s">
        <v>527</v>
      </c>
    </row>
    <row r="211" spans="1:14">
      <c r="A211" s="18">
        <v>190</v>
      </c>
      <c r="B211" s="2" t="s">
        <v>168</v>
      </c>
      <c r="C211" s="83" t="s">
        <v>533</v>
      </c>
      <c r="D211" s="2" t="s">
        <v>60</v>
      </c>
      <c r="E211" s="3" t="s">
        <v>12</v>
      </c>
      <c r="F211" s="3">
        <v>305</v>
      </c>
      <c r="G211" s="63">
        <v>20910</v>
      </c>
      <c r="H211" s="48">
        <v>98</v>
      </c>
      <c r="I211" s="18" t="str">
        <f>LOOKUP(H211,[17]ข้อมูลหลัก!A$1:C$65536)</f>
        <v>ดีเด่น</v>
      </c>
      <c r="J211" s="31"/>
      <c r="M211" s="35" t="s">
        <v>528</v>
      </c>
      <c r="N211" s="35" t="s">
        <v>529</v>
      </c>
    </row>
    <row r="212" spans="1:14">
      <c r="A212" s="18">
        <v>191</v>
      </c>
      <c r="B212" s="73" t="s">
        <v>169</v>
      </c>
      <c r="C212" s="83" t="s">
        <v>535</v>
      </c>
      <c r="D212" s="2" t="s">
        <v>82</v>
      </c>
      <c r="E212" s="3" t="s">
        <v>12</v>
      </c>
      <c r="F212" s="3">
        <v>307</v>
      </c>
      <c r="G212" s="63">
        <v>20660</v>
      </c>
      <c r="H212" s="48">
        <v>97.56</v>
      </c>
      <c r="I212" s="18" t="str">
        <f>LOOKUP(H212,[17]ข้อมูลหลัก!A$1:C$65536)</f>
        <v>ดีเด่น</v>
      </c>
      <c r="J212" s="31"/>
      <c r="M212" s="35" t="s">
        <v>530</v>
      </c>
      <c r="N212" s="35" t="s">
        <v>531</v>
      </c>
    </row>
    <row r="213" spans="1:14">
      <c r="A213" s="18">
        <v>192</v>
      </c>
      <c r="B213" s="71" t="s">
        <v>668</v>
      </c>
      <c r="C213" s="79" t="s">
        <v>772</v>
      </c>
      <c r="D213" s="34" t="s">
        <v>658</v>
      </c>
      <c r="E213" s="18" t="s">
        <v>7</v>
      </c>
      <c r="F213" s="18">
        <v>313</v>
      </c>
      <c r="G213" s="68">
        <v>13800</v>
      </c>
      <c r="H213" s="48">
        <v>93.5</v>
      </c>
      <c r="I213" s="18" t="str">
        <f>LOOKUP(H213,[12]ข้อมูลหลัก!A$1:C$65536)</f>
        <v>ดีมาก</v>
      </c>
      <c r="J213" s="18"/>
      <c r="M213" s="35"/>
      <c r="N213" s="35"/>
    </row>
    <row r="214" spans="1:14">
      <c r="A214" s="18">
        <v>193</v>
      </c>
      <c r="B214" s="71" t="s">
        <v>669</v>
      </c>
      <c r="C214" s="79" t="s">
        <v>749</v>
      </c>
      <c r="D214" s="34" t="s">
        <v>658</v>
      </c>
      <c r="E214" s="18" t="s">
        <v>7</v>
      </c>
      <c r="F214" s="18">
        <v>314</v>
      </c>
      <c r="G214" s="68">
        <v>13800</v>
      </c>
      <c r="H214" s="48">
        <v>93.5</v>
      </c>
      <c r="I214" s="18" t="str">
        <f>LOOKUP(H214,[12]ข้อมูลหลัก!A$1:C$65536)</f>
        <v>ดีมาก</v>
      </c>
      <c r="J214" s="18"/>
      <c r="M214" s="35"/>
      <c r="N214" s="35"/>
    </row>
    <row r="215" spans="1:14">
      <c r="A215" s="18">
        <v>194</v>
      </c>
      <c r="B215" s="71" t="s">
        <v>670</v>
      </c>
      <c r="C215" s="79" t="s">
        <v>773</v>
      </c>
      <c r="D215" s="34" t="s">
        <v>652</v>
      </c>
      <c r="E215" s="18" t="s">
        <v>7</v>
      </c>
      <c r="F215" s="18">
        <v>327</v>
      </c>
      <c r="G215" s="68">
        <v>11280</v>
      </c>
      <c r="H215" s="48">
        <v>93.2</v>
      </c>
      <c r="I215" s="18" t="str">
        <f>LOOKUP(H215,[12]ข้อมูลหลัก!A$1:C$65536)</f>
        <v>ดีมาก</v>
      </c>
      <c r="J215" s="18"/>
      <c r="M215" s="35"/>
      <c r="N215" s="35"/>
    </row>
    <row r="216" spans="1:14">
      <c r="A216" s="18">
        <v>195</v>
      </c>
      <c r="B216" s="71" t="s">
        <v>671</v>
      </c>
      <c r="C216" s="79" t="s">
        <v>774</v>
      </c>
      <c r="D216" s="34" t="s">
        <v>652</v>
      </c>
      <c r="E216" s="18" t="s">
        <v>7</v>
      </c>
      <c r="F216" s="18">
        <v>328</v>
      </c>
      <c r="G216" s="68">
        <v>11280</v>
      </c>
      <c r="H216" s="48">
        <v>93.2</v>
      </c>
      <c r="I216" s="18" t="str">
        <f>LOOKUP(H216,[12]ข้อมูลหลัก!A$1:C$65536)</f>
        <v>ดีมาก</v>
      </c>
      <c r="J216" s="18"/>
      <c r="M216" s="35"/>
      <c r="N216" s="35"/>
    </row>
    <row r="217" spans="1:14">
      <c r="A217" s="8"/>
      <c r="B217" s="8"/>
      <c r="C217" s="84"/>
      <c r="D217" s="37" t="s">
        <v>812</v>
      </c>
      <c r="E217" s="8"/>
      <c r="F217" s="8"/>
      <c r="G217" s="62"/>
      <c r="H217" s="8"/>
      <c r="I217" s="8"/>
      <c r="J217" s="8"/>
      <c r="M217" s="35" t="s">
        <v>532</v>
      </c>
      <c r="N217" s="35" t="s">
        <v>533</v>
      </c>
    </row>
    <row r="218" spans="1:14">
      <c r="A218" s="18">
        <v>196</v>
      </c>
      <c r="B218" s="2" t="s">
        <v>170</v>
      </c>
      <c r="C218" s="75" t="s">
        <v>536</v>
      </c>
      <c r="D218" s="5" t="s">
        <v>69</v>
      </c>
      <c r="E218" s="3" t="s">
        <v>12</v>
      </c>
      <c r="F218" s="38">
        <v>75</v>
      </c>
      <c r="G218" s="63">
        <v>20790</v>
      </c>
      <c r="H218" s="50">
        <v>97.56</v>
      </c>
      <c r="I218" s="18" t="str">
        <f>LOOKUP(H218,[18]ข้อมูลหลัก!A$1:C$65536)</f>
        <v>ดีเด่น</v>
      </c>
      <c r="J218" s="31"/>
      <c r="M218" s="35" t="s">
        <v>534</v>
      </c>
      <c r="N218" s="35" t="s">
        <v>535</v>
      </c>
    </row>
    <row r="219" spans="1:14">
      <c r="A219" s="18">
        <v>197</v>
      </c>
      <c r="B219" s="2" t="s">
        <v>171</v>
      </c>
      <c r="C219" s="75" t="s">
        <v>538</v>
      </c>
      <c r="D219" s="5" t="s">
        <v>69</v>
      </c>
      <c r="E219" s="3" t="s">
        <v>12</v>
      </c>
      <c r="F219" s="38">
        <v>91</v>
      </c>
      <c r="G219" s="63">
        <v>21000</v>
      </c>
      <c r="H219" s="50">
        <v>97.6</v>
      </c>
      <c r="I219" s="18" t="str">
        <f>LOOKUP(H219,[18]ข้อมูลหลัก!A$1:C$65536)</f>
        <v>ดีเด่น</v>
      </c>
      <c r="J219" s="31"/>
      <c r="K219" s="17"/>
      <c r="L219" s="17"/>
    </row>
    <row r="220" spans="1:14">
      <c r="A220" s="18">
        <v>198</v>
      </c>
      <c r="B220" s="2" t="s">
        <v>172</v>
      </c>
      <c r="C220" s="75" t="s">
        <v>541</v>
      </c>
      <c r="D220" s="5" t="s">
        <v>18</v>
      </c>
      <c r="E220" s="18" t="s">
        <v>10</v>
      </c>
      <c r="F220" s="38">
        <v>124</v>
      </c>
      <c r="G220" s="63">
        <v>16320</v>
      </c>
      <c r="H220" s="50">
        <v>97.6</v>
      </c>
      <c r="I220" s="18" t="str">
        <f>LOOKUP(H220,[18]ข้อมูลหลัก!A$1:C$65536)</f>
        <v>ดีเด่น</v>
      </c>
      <c r="J220" s="31"/>
      <c r="M220" s="35" t="s">
        <v>537</v>
      </c>
      <c r="N220" s="35" t="s">
        <v>538</v>
      </c>
    </row>
    <row r="221" spans="1:14">
      <c r="A221" s="18">
        <v>199</v>
      </c>
      <c r="B221" s="2" t="s">
        <v>173</v>
      </c>
      <c r="C221" s="75" t="s">
        <v>543</v>
      </c>
      <c r="D221" s="5" t="s">
        <v>18</v>
      </c>
      <c r="E221" s="3" t="s">
        <v>10</v>
      </c>
      <c r="F221" s="38">
        <v>138</v>
      </c>
      <c r="G221" s="63">
        <v>16320</v>
      </c>
      <c r="H221" s="50">
        <v>97.6</v>
      </c>
      <c r="I221" s="18" t="str">
        <f>LOOKUP(H221,[18]ข้อมูลหลัก!A$1:C$65536)</f>
        <v>ดีเด่น</v>
      </c>
      <c r="J221" s="31"/>
      <c r="M221" s="35" t="s">
        <v>539</v>
      </c>
      <c r="N221" s="35"/>
    </row>
    <row r="222" spans="1:14">
      <c r="A222" s="18">
        <v>200</v>
      </c>
      <c r="B222" s="2" t="s">
        <v>254</v>
      </c>
      <c r="C222" s="75" t="s">
        <v>546</v>
      </c>
      <c r="D222" s="5" t="s">
        <v>18</v>
      </c>
      <c r="E222" s="18" t="s">
        <v>10</v>
      </c>
      <c r="F222" s="38">
        <v>553</v>
      </c>
      <c r="G222" s="63">
        <v>14980</v>
      </c>
      <c r="H222" s="50">
        <v>97.5</v>
      </c>
      <c r="I222" s="18" t="str">
        <f>LOOKUP(H222,[18]ข้อมูลหลัก!A$1:C$65536)</f>
        <v>ดีเด่น</v>
      </c>
      <c r="J222" s="18"/>
      <c r="K222" s="15"/>
      <c r="L222" s="15"/>
      <c r="M222" s="35" t="s">
        <v>540</v>
      </c>
      <c r="N222" s="35" t="s">
        <v>541</v>
      </c>
    </row>
    <row r="223" spans="1:14">
      <c r="A223" s="18">
        <v>201</v>
      </c>
      <c r="B223" s="5" t="s">
        <v>672</v>
      </c>
      <c r="C223" s="76" t="s">
        <v>732</v>
      </c>
      <c r="D223" s="5" t="s">
        <v>18</v>
      </c>
      <c r="E223" s="18" t="s">
        <v>10</v>
      </c>
      <c r="F223" s="33">
        <v>174</v>
      </c>
      <c r="G223" s="63">
        <v>13800</v>
      </c>
      <c r="H223" s="50">
        <v>89.2</v>
      </c>
      <c r="I223" s="18" t="str">
        <f>LOOKUP(H223,[12]ข้อมูลหลัก!A$1:C$65536)</f>
        <v>ดีมาก</v>
      </c>
      <c r="J223" s="18"/>
      <c r="K223" s="15"/>
      <c r="L223" s="15"/>
      <c r="M223" s="35"/>
      <c r="N223" s="35"/>
    </row>
    <row r="224" spans="1:14">
      <c r="A224" s="18">
        <v>202</v>
      </c>
      <c r="B224" s="5" t="s">
        <v>673</v>
      </c>
      <c r="C224" s="76" t="s">
        <v>803</v>
      </c>
      <c r="D224" s="34" t="s">
        <v>60</v>
      </c>
      <c r="E224" s="18" t="s">
        <v>12</v>
      </c>
      <c r="F224" s="33">
        <v>553</v>
      </c>
      <c r="G224" s="63">
        <v>18000</v>
      </c>
      <c r="H224" s="50">
        <v>89.2</v>
      </c>
      <c r="I224" s="18" t="str">
        <f>LOOKUP(H224,[12]ข้อมูลหลัก!A$1:C$65536)</f>
        <v>ดีมาก</v>
      </c>
      <c r="J224" s="18"/>
      <c r="K224" s="15"/>
      <c r="L224" s="15"/>
      <c r="M224" s="35"/>
      <c r="N224" s="35"/>
    </row>
    <row r="225" spans="1:14">
      <c r="A225" s="23">
        <v>203</v>
      </c>
      <c r="B225" s="57" t="s">
        <v>175</v>
      </c>
      <c r="C225" s="74" t="s">
        <v>545</v>
      </c>
      <c r="D225" s="51" t="s">
        <v>82</v>
      </c>
      <c r="E225" s="58" t="s">
        <v>12</v>
      </c>
      <c r="F225" s="104">
        <v>555</v>
      </c>
      <c r="G225" s="65">
        <v>20690</v>
      </c>
      <c r="H225" s="105">
        <v>97.5</v>
      </c>
      <c r="I225" s="23" t="str">
        <f>LOOKUP(H225,[18]ข้อมูลหลัก!A$1:C$65536)</f>
        <v>ดีเด่น</v>
      </c>
      <c r="J225" s="59"/>
      <c r="M225" s="35" t="s">
        <v>542</v>
      </c>
      <c r="N225" s="35" t="s">
        <v>543</v>
      </c>
    </row>
    <row r="226" spans="1:14" ht="18.75" customHeight="1">
      <c r="A226" s="18">
        <v>204</v>
      </c>
      <c r="B226" s="49" t="s">
        <v>674</v>
      </c>
      <c r="C226" s="79" t="s">
        <v>775</v>
      </c>
      <c r="D226" s="34" t="s">
        <v>658</v>
      </c>
      <c r="E226" s="18" t="s">
        <v>7</v>
      </c>
      <c r="F226" s="33">
        <v>561</v>
      </c>
      <c r="G226" s="69">
        <v>13800</v>
      </c>
      <c r="H226" s="50">
        <v>91.8</v>
      </c>
      <c r="I226" s="18" t="str">
        <f>LOOKUP(H226,[12]ข้อมูลหลัก!A$1:C$65536)</f>
        <v>ดีมาก</v>
      </c>
      <c r="J226" s="18"/>
      <c r="M226" s="35"/>
      <c r="N226" s="35"/>
    </row>
    <row r="227" spans="1:14">
      <c r="A227" s="18">
        <v>205</v>
      </c>
      <c r="B227" s="5" t="s">
        <v>675</v>
      </c>
      <c r="C227" s="79" t="s">
        <v>751</v>
      </c>
      <c r="D227" s="34" t="s">
        <v>6</v>
      </c>
      <c r="E227" s="18" t="s">
        <v>7</v>
      </c>
      <c r="F227" s="33">
        <v>562</v>
      </c>
      <c r="G227" s="69">
        <v>13800</v>
      </c>
      <c r="H227" s="50">
        <v>94</v>
      </c>
      <c r="I227" s="18" t="str">
        <f>LOOKUP(H227,[12]ข้อมูลหลัก!A$1:C$65536)</f>
        <v>ดีมาก</v>
      </c>
      <c r="J227" s="18"/>
      <c r="M227" s="35"/>
      <c r="N227" s="35"/>
    </row>
    <row r="228" spans="1:14">
      <c r="A228" s="18">
        <v>206</v>
      </c>
      <c r="B228" s="5" t="s">
        <v>676</v>
      </c>
      <c r="C228" s="79" t="s">
        <v>777</v>
      </c>
      <c r="D228" s="34" t="s">
        <v>652</v>
      </c>
      <c r="E228" s="18" t="s">
        <v>7</v>
      </c>
      <c r="F228" s="33">
        <v>575</v>
      </c>
      <c r="G228" s="69">
        <v>11280</v>
      </c>
      <c r="H228" s="50">
        <v>88.8</v>
      </c>
      <c r="I228" s="18" t="str">
        <f>LOOKUP(H228,[12]ข้อมูลหลัก!A$1:C$65536)</f>
        <v>ดีมาก</v>
      </c>
      <c r="J228" s="18"/>
      <c r="M228" s="35"/>
      <c r="N228" s="35"/>
    </row>
    <row r="229" spans="1:14">
      <c r="A229" s="18">
        <v>207</v>
      </c>
      <c r="B229" s="5" t="s">
        <v>677</v>
      </c>
      <c r="C229" s="79" t="s">
        <v>778</v>
      </c>
      <c r="D229" s="34" t="s">
        <v>652</v>
      </c>
      <c r="E229" s="18" t="s">
        <v>7</v>
      </c>
      <c r="F229" s="18">
        <v>576</v>
      </c>
      <c r="G229" s="68">
        <v>11280</v>
      </c>
      <c r="H229" s="48">
        <v>89.6</v>
      </c>
      <c r="I229" s="18" t="str">
        <f>LOOKUP(H229,[12]ข้อมูลหลัก!A$1:C$65536)</f>
        <v>ดีมาก</v>
      </c>
      <c r="J229" s="18"/>
      <c r="M229" s="35"/>
      <c r="N229" s="35"/>
    </row>
    <row r="230" spans="1:14">
      <c r="A230" s="18">
        <v>208</v>
      </c>
      <c r="B230" s="5" t="s">
        <v>678</v>
      </c>
      <c r="C230" s="79" t="s">
        <v>776</v>
      </c>
      <c r="D230" s="34" t="s">
        <v>680</v>
      </c>
      <c r="E230" s="18" t="s">
        <v>7</v>
      </c>
      <c r="F230" s="33">
        <v>567</v>
      </c>
      <c r="G230" s="69">
        <v>13800</v>
      </c>
      <c r="H230" s="48">
        <v>92.2</v>
      </c>
      <c r="I230" s="18" t="str">
        <f>LOOKUP(H230,[12]ข้อมูลหลัก!A$1:C$65536)</f>
        <v>ดีมาก</v>
      </c>
      <c r="J230" s="18"/>
      <c r="M230" s="35"/>
      <c r="N230" s="35"/>
    </row>
    <row r="231" spans="1:14" ht="18" customHeight="1">
      <c r="A231" s="18">
        <v>209</v>
      </c>
      <c r="B231" s="49" t="s">
        <v>679</v>
      </c>
      <c r="C231" s="79" t="s">
        <v>750</v>
      </c>
      <c r="D231" s="34" t="s">
        <v>680</v>
      </c>
      <c r="E231" s="18" t="s">
        <v>7</v>
      </c>
      <c r="F231" s="33">
        <v>568</v>
      </c>
      <c r="G231" s="69">
        <v>13800</v>
      </c>
      <c r="H231" s="48">
        <v>88.4</v>
      </c>
      <c r="I231" s="18" t="str">
        <f>LOOKUP(H231,[12]ข้อมูลหลัก!A$1:C$65536)</f>
        <v>ดีมาก</v>
      </c>
      <c r="J231" s="18"/>
      <c r="M231" s="35"/>
      <c r="N231" s="35"/>
    </row>
    <row r="232" spans="1:14" ht="18" customHeight="1">
      <c r="A232" s="18">
        <v>210</v>
      </c>
      <c r="B232" s="110" t="s">
        <v>824</v>
      </c>
      <c r="C232" s="111">
        <v>569</v>
      </c>
      <c r="D232" s="112" t="s">
        <v>680</v>
      </c>
      <c r="E232" s="97" t="s">
        <v>7</v>
      </c>
      <c r="F232" s="32">
        <v>569</v>
      </c>
      <c r="G232" s="69">
        <v>13800</v>
      </c>
      <c r="H232" s="48"/>
      <c r="I232" s="18"/>
      <c r="J232" s="18"/>
      <c r="M232" s="35"/>
      <c r="N232" s="35"/>
    </row>
    <row r="233" spans="1:14">
      <c r="A233" s="8"/>
      <c r="B233" s="8"/>
      <c r="C233" s="36"/>
      <c r="D233" s="37" t="s">
        <v>813</v>
      </c>
      <c r="E233" s="8"/>
      <c r="F233" s="55"/>
      <c r="G233" s="62"/>
      <c r="H233" s="8"/>
      <c r="I233" s="8"/>
      <c r="J233" s="8"/>
      <c r="K233" s="15"/>
      <c r="L233" s="15"/>
      <c r="M233" s="35" t="s">
        <v>174</v>
      </c>
      <c r="N233" s="35" t="s">
        <v>546</v>
      </c>
    </row>
    <row r="234" spans="1:14">
      <c r="A234" s="18">
        <v>211</v>
      </c>
      <c r="B234" s="2" t="s">
        <v>176</v>
      </c>
      <c r="C234" s="75" t="s">
        <v>548</v>
      </c>
      <c r="D234" s="2" t="s">
        <v>69</v>
      </c>
      <c r="E234" s="3" t="s">
        <v>12</v>
      </c>
      <c r="F234" s="38">
        <v>70</v>
      </c>
      <c r="G234" s="66">
        <v>21060</v>
      </c>
      <c r="H234" s="48">
        <v>98</v>
      </c>
      <c r="I234" s="18" t="str">
        <f>LOOKUP(H234,[19]ข้อมูลหลัก!A$1:C$65536)</f>
        <v>ดีเด่น</v>
      </c>
      <c r="J234" s="31"/>
      <c r="M234" s="35" t="s">
        <v>544</v>
      </c>
      <c r="N234" s="35" t="s">
        <v>545</v>
      </c>
    </row>
    <row r="235" spans="1:14">
      <c r="A235" s="18">
        <v>212</v>
      </c>
      <c r="B235" s="2" t="s">
        <v>177</v>
      </c>
      <c r="C235" s="75" t="s">
        <v>550</v>
      </c>
      <c r="D235" s="2" t="s">
        <v>69</v>
      </c>
      <c r="E235" s="3" t="s">
        <v>12</v>
      </c>
      <c r="F235" s="3">
        <v>89</v>
      </c>
      <c r="G235" s="66">
        <v>20950</v>
      </c>
      <c r="H235" s="48">
        <v>98.2</v>
      </c>
      <c r="I235" s="18" t="str">
        <f>LOOKUP(H235,[19]ข้อมูลหลัก!A$1:C$65536)</f>
        <v>ดีเด่น</v>
      </c>
      <c r="J235" s="31"/>
      <c r="K235" s="17"/>
      <c r="L235" s="17"/>
    </row>
    <row r="236" spans="1:14">
      <c r="A236" s="18">
        <v>213</v>
      </c>
      <c r="B236" s="2" t="s">
        <v>180</v>
      </c>
      <c r="C236" s="75" t="s">
        <v>554</v>
      </c>
      <c r="D236" s="2" t="s">
        <v>18</v>
      </c>
      <c r="E236" s="3" t="s">
        <v>10</v>
      </c>
      <c r="F236" s="3">
        <v>108</v>
      </c>
      <c r="G236" s="66">
        <v>14980</v>
      </c>
      <c r="H236" s="48">
        <v>98.8</v>
      </c>
      <c r="I236" s="18" t="str">
        <f>LOOKUP(H236,[19]ข้อมูลหลัก!A$1:C$65536)</f>
        <v>ดีเด่น</v>
      </c>
      <c r="J236" s="31"/>
      <c r="M236" s="35" t="s">
        <v>547</v>
      </c>
      <c r="N236" s="35" t="s">
        <v>548</v>
      </c>
    </row>
    <row r="237" spans="1:14">
      <c r="A237" s="18">
        <v>214</v>
      </c>
      <c r="B237" s="2" t="s">
        <v>178</v>
      </c>
      <c r="C237" s="75" t="s">
        <v>552</v>
      </c>
      <c r="D237" s="2" t="s">
        <v>18</v>
      </c>
      <c r="E237" s="3" t="s">
        <v>10</v>
      </c>
      <c r="F237" s="3">
        <v>120</v>
      </c>
      <c r="G237" s="66">
        <v>16400</v>
      </c>
      <c r="H237" s="48">
        <v>98</v>
      </c>
      <c r="I237" s="18" t="str">
        <f>LOOKUP(H237,[19]ข้อมูลหลัก!A$1:C$65536)</f>
        <v>ดีเด่น</v>
      </c>
      <c r="J237" s="31"/>
      <c r="M237" s="35" t="s">
        <v>549</v>
      </c>
      <c r="N237" s="35" t="s">
        <v>550</v>
      </c>
    </row>
    <row r="238" spans="1:14">
      <c r="A238" s="18">
        <v>215</v>
      </c>
      <c r="B238" s="2" t="s">
        <v>179</v>
      </c>
      <c r="C238" s="75" t="s">
        <v>553</v>
      </c>
      <c r="D238" s="2" t="s">
        <v>18</v>
      </c>
      <c r="E238" s="3" t="s">
        <v>10</v>
      </c>
      <c r="F238" s="3">
        <v>301</v>
      </c>
      <c r="G238" s="66">
        <v>16450</v>
      </c>
      <c r="H238" s="48">
        <v>98</v>
      </c>
      <c r="I238" s="18" t="str">
        <f>LOOKUP(H238,[19]ข้อมูลหลัก!A$1:C$65536)</f>
        <v>ดีเด่น</v>
      </c>
      <c r="J238" s="31"/>
      <c r="M238" s="35" t="s">
        <v>180</v>
      </c>
      <c r="N238" s="35" t="s">
        <v>554</v>
      </c>
    </row>
    <row r="239" spans="1:14" ht="20.25">
      <c r="A239" s="18">
        <v>216</v>
      </c>
      <c r="B239" s="2" t="s">
        <v>722</v>
      </c>
      <c r="C239" s="93" t="s">
        <v>806</v>
      </c>
      <c r="D239" s="2" t="s">
        <v>60</v>
      </c>
      <c r="E239" s="3" t="s">
        <v>12</v>
      </c>
      <c r="F239" s="3">
        <v>987</v>
      </c>
      <c r="G239" s="66">
        <v>19080</v>
      </c>
      <c r="H239" s="48">
        <v>97.68</v>
      </c>
      <c r="I239" s="18" t="str">
        <f>LOOKUP(H239,[19]ข้อมูลหลัก!A$1:C$65536)</f>
        <v>ดีเด่น</v>
      </c>
      <c r="J239" s="31"/>
      <c r="M239" s="35"/>
      <c r="N239" s="35"/>
    </row>
    <row r="240" spans="1:14">
      <c r="A240" s="18">
        <v>217</v>
      </c>
      <c r="B240" s="2" t="s">
        <v>181</v>
      </c>
      <c r="C240" s="75" t="s">
        <v>556</v>
      </c>
      <c r="D240" s="2" t="s">
        <v>60</v>
      </c>
      <c r="E240" s="3" t="s">
        <v>12</v>
      </c>
      <c r="F240" s="3">
        <v>988</v>
      </c>
      <c r="G240" s="66">
        <v>19080</v>
      </c>
      <c r="H240" s="48">
        <v>98.4</v>
      </c>
      <c r="I240" s="18" t="str">
        <f>LOOKUP(H240,[19]ข้อมูลหลัก!A$1:C$65536)</f>
        <v>ดีเด่น</v>
      </c>
      <c r="J240" s="18"/>
      <c r="M240" s="35" t="s">
        <v>551</v>
      </c>
      <c r="N240" s="35" t="s">
        <v>552</v>
      </c>
    </row>
    <row r="241" spans="1:14">
      <c r="A241" s="18">
        <v>218</v>
      </c>
      <c r="B241" s="5" t="s">
        <v>681</v>
      </c>
      <c r="C241" s="76" t="s">
        <v>779</v>
      </c>
      <c r="D241" s="34" t="s">
        <v>658</v>
      </c>
      <c r="E241" s="18" t="s">
        <v>7</v>
      </c>
      <c r="F241" s="18">
        <v>995</v>
      </c>
      <c r="G241" s="68">
        <v>13800</v>
      </c>
      <c r="H241" s="48">
        <v>85</v>
      </c>
      <c r="I241" s="18" t="str">
        <f>LOOKUP(H241,[12]ข้อมูลหลัก!A$1:C$65536)</f>
        <v>ดีมาก</v>
      </c>
      <c r="J241" s="18"/>
      <c r="M241" s="35"/>
      <c r="N241" s="35"/>
    </row>
    <row r="242" spans="1:14">
      <c r="A242" s="18">
        <v>219</v>
      </c>
      <c r="B242" s="49" t="s">
        <v>682</v>
      </c>
      <c r="C242" s="79" t="s">
        <v>780</v>
      </c>
      <c r="D242" s="34" t="s">
        <v>680</v>
      </c>
      <c r="E242" s="18" t="s">
        <v>7</v>
      </c>
      <c r="F242" s="18">
        <v>1001</v>
      </c>
      <c r="G242" s="68">
        <v>13800</v>
      </c>
      <c r="H242" s="48">
        <v>85</v>
      </c>
      <c r="I242" s="18" t="str">
        <f>LOOKUP(H242,[12]ข้อมูลหลัก!A$1:C$65536)</f>
        <v>ดีมาก</v>
      </c>
      <c r="J242" s="18"/>
      <c r="M242" s="35"/>
      <c r="N242" s="35"/>
    </row>
    <row r="243" spans="1:14">
      <c r="A243" s="18">
        <v>220</v>
      </c>
      <c r="B243" s="5" t="s">
        <v>683</v>
      </c>
      <c r="C243" s="76" t="s">
        <v>752</v>
      </c>
      <c r="D243" s="34" t="s">
        <v>680</v>
      </c>
      <c r="E243" s="18" t="s">
        <v>7</v>
      </c>
      <c r="F243" s="18">
        <v>1002</v>
      </c>
      <c r="G243" s="68">
        <v>13800</v>
      </c>
      <c r="H243" s="48">
        <v>84</v>
      </c>
      <c r="I243" s="18" t="str">
        <f>LOOKUP(H243,[12]ข้อมูลหลัก!A$1:C$65536)</f>
        <v>ดี</v>
      </c>
      <c r="J243" s="18"/>
      <c r="M243" s="35"/>
      <c r="N243" s="35"/>
    </row>
    <row r="244" spans="1:14">
      <c r="A244" s="18">
        <v>221</v>
      </c>
      <c r="B244" s="49" t="s">
        <v>684</v>
      </c>
      <c r="C244" s="79" t="s">
        <v>781</v>
      </c>
      <c r="D244" s="34" t="s">
        <v>685</v>
      </c>
      <c r="E244" s="18" t="s">
        <v>7</v>
      </c>
      <c r="F244" s="18">
        <v>1009</v>
      </c>
      <c r="G244" s="68">
        <v>11280</v>
      </c>
      <c r="H244" s="48">
        <v>86</v>
      </c>
      <c r="I244" s="18" t="str">
        <f>LOOKUP(H244,[12]ข้อมูลหลัก!A$1:C$65536)</f>
        <v>ดีมาก</v>
      </c>
      <c r="J244" s="18"/>
      <c r="M244" s="35"/>
      <c r="N244" s="35"/>
    </row>
    <row r="245" spans="1:14">
      <c r="A245" s="18">
        <v>222</v>
      </c>
      <c r="B245" s="5" t="s">
        <v>686</v>
      </c>
      <c r="C245" s="79" t="s">
        <v>782</v>
      </c>
      <c r="D245" s="34" t="s">
        <v>652</v>
      </c>
      <c r="E245" s="18" t="s">
        <v>7</v>
      </c>
      <c r="F245" s="33">
        <v>1010</v>
      </c>
      <c r="G245" s="69">
        <v>11280</v>
      </c>
      <c r="H245" s="48">
        <v>85</v>
      </c>
      <c r="I245" s="18" t="str">
        <f>LOOKUP(H245,[12]ข้อมูลหลัก!A$1:C$65536)</f>
        <v>ดีมาก</v>
      </c>
      <c r="J245" s="18"/>
      <c r="M245" s="35"/>
      <c r="N245" s="35"/>
    </row>
    <row r="246" spans="1:14" ht="20.25">
      <c r="A246" s="18">
        <v>223</v>
      </c>
      <c r="B246" s="96" t="s">
        <v>823</v>
      </c>
      <c r="C246" s="97">
        <v>996</v>
      </c>
      <c r="D246" s="113" t="s">
        <v>6</v>
      </c>
      <c r="E246" s="114" t="s">
        <v>7</v>
      </c>
      <c r="F246" s="32">
        <v>996</v>
      </c>
      <c r="G246" s="69">
        <v>13800</v>
      </c>
      <c r="H246" s="48"/>
      <c r="I246" s="18"/>
      <c r="J246" s="18"/>
      <c r="M246" s="35"/>
      <c r="N246" s="35"/>
    </row>
    <row r="247" spans="1:14">
      <c r="A247" s="8"/>
      <c r="B247" s="8"/>
      <c r="C247" s="84"/>
      <c r="D247" s="37" t="s">
        <v>814</v>
      </c>
      <c r="E247" s="8"/>
      <c r="F247" s="55"/>
      <c r="G247" s="62"/>
      <c r="H247" s="8"/>
      <c r="I247" s="8"/>
      <c r="J247" s="8"/>
      <c r="M247" s="35" t="s">
        <v>555</v>
      </c>
      <c r="N247" s="35" t="s">
        <v>556</v>
      </c>
    </row>
    <row r="248" spans="1:14">
      <c r="A248" s="8">
        <v>224</v>
      </c>
      <c r="B248" s="5" t="s">
        <v>687</v>
      </c>
      <c r="C248" s="79" t="s">
        <v>733</v>
      </c>
      <c r="D248" s="5" t="s">
        <v>18</v>
      </c>
      <c r="E248" s="18" t="s">
        <v>10</v>
      </c>
      <c r="F248" s="18">
        <v>78</v>
      </c>
      <c r="G248" s="68">
        <v>13800</v>
      </c>
      <c r="H248" s="48">
        <v>96</v>
      </c>
      <c r="I248" s="18" t="str">
        <f>LOOKUP(H248,[12]ข้อมูลหลัก!A$1:C$65536)</f>
        <v>ดีเด่น</v>
      </c>
      <c r="J248" s="18"/>
      <c r="M248" s="35"/>
      <c r="N248" s="35"/>
    </row>
    <row r="249" spans="1:14">
      <c r="A249" s="18">
        <v>225</v>
      </c>
      <c r="B249" s="2" t="s">
        <v>182</v>
      </c>
      <c r="C249" s="83" t="s">
        <v>559</v>
      </c>
      <c r="D249" s="2" t="s">
        <v>18</v>
      </c>
      <c r="E249" s="3" t="s">
        <v>10</v>
      </c>
      <c r="F249" s="3">
        <v>140</v>
      </c>
      <c r="G249" s="66">
        <v>16360</v>
      </c>
      <c r="H249" s="48">
        <v>98.5</v>
      </c>
      <c r="I249" s="18" t="str">
        <f>LOOKUP(H249,[20]ข้อมูลหลัก!A$1:C$65536)</f>
        <v>ดีเด่น</v>
      </c>
      <c r="J249" s="31"/>
      <c r="K249" s="17"/>
      <c r="L249" s="17"/>
      <c r="M249" s="35" t="s">
        <v>557</v>
      </c>
      <c r="N249" s="24">
        <v>1571100068736</v>
      </c>
    </row>
    <row r="250" spans="1:14">
      <c r="A250" s="8">
        <v>226</v>
      </c>
      <c r="B250" s="2" t="s">
        <v>183</v>
      </c>
      <c r="C250" s="83" t="s">
        <v>561</v>
      </c>
      <c r="D250" s="2" t="s">
        <v>60</v>
      </c>
      <c r="E250" s="3" t="s">
        <v>12</v>
      </c>
      <c r="F250" s="3">
        <v>863</v>
      </c>
      <c r="G250" s="66">
        <v>19490</v>
      </c>
      <c r="H250" s="48">
        <v>97.5</v>
      </c>
      <c r="I250" s="18" t="str">
        <f>LOOKUP(H250,[20]ข้อมูลหลัก!A$1:C$65536)</f>
        <v>ดีเด่น</v>
      </c>
      <c r="J250" s="31"/>
    </row>
    <row r="251" spans="1:14" ht="18.75" customHeight="1">
      <c r="A251" s="18">
        <v>227</v>
      </c>
      <c r="B251" s="88" t="s">
        <v>184</v>
      </c>
      <c r="C251" s="83" t="s">
        <v>563</v>
      </c>
      <c r="D251" s="88" t="s">
        <v>82</v>
      </c>
      <c r="E251" s="8" t="s">
        <v>12</v>
      </c>
      <c r="F251" s="8">
        <v>865</v>
      </c>
      <c r="G251" s="89">
        <v>20000</v>
      </c>
      <c r="H251" s="48">
        <v>97.25</v>
      </c>
      <c r="I251" s="18" t="str">
        <f>LOOKUP(H251,[20]ข้อมูลหลัก!A$1:C$65536)</f>
        <v>ดีเด่น</v>
      </c>
      <c r="J251" s="31"/>
      <c r="M251" s="35" t="s">
        <v>558</v>
      </c>
      <c r="N251" s="35" t="s">
        <v>559</v>
      </c>
    </row>
    <row r="252" spans="1:14">
      <c r="A252" s="8">
        <v>228</v>
      </c>
      <c r="B252" s="2" t="s">
        <v>185</v>
      </c>
      <c r="C252" s="83" t="s">
        <v>565</v>
      </c>
      <c r="D252" s="2" t="s">
        <v>18</v>
      </c>
      <c r="E252" s="3" t="s">
        <v>10</v>
      </c>
      <c r="F252" s="3">
        <v>867</v>
      </c>
      <c r="G252" s="66">
        <v>16360</v>
      </c>
      <c r="H252" s="48">
        <v>98</v>
      </c>
      <c r="I252" s="18" t="str">
        <f>LOOKUP(H252,[20]ข้อมูลหลัก!A$1:C$65536)</f>
        <v>ดีเด่น</v>
      </c>
      <c r="J252" s="31"/>
      <c r="M252" s="35" t="s">
        <v>560</v>
      </c>
      <c r="N252" s="35" t="s">
        <v>561</v>
      </c>
    </row>
    <row r="253" spans="1:14">
      <c r="A253" s="18">
        <v>229</v>
      </c>
      <c r="B253" s="49" t="s">
        <v>688</v>
      </c>
      <c r="C253" s="79" t="s">
        <v>783</v>
      </c>
      <c r="D253" s="34" t="s">
        <v>6</v>
      </c>
      <c r="E253" s="18" t="s">
        <v>7</v>
      </c>
      <c r="F253" s="18">
        <v>871</v>
      </c>
      <c r="G253" s="68">
        <v>13800</v>
      </c>
      <c r="H253" s="48">
        <v>95</v>
      </c>
      <c r="I253" s="18" t="str">
        <f>LOOKUP(H253,[12]ข้อมูลหลัก!A$1:C$65536)</f>
        <v>ดีเด่น</v>
      </c>
      <c r="J253" s="18"/>
      <c r="M253" s="35"/>
      <c r="N253" s="35"/>
    </row>
    <row r="254" spans="1:14">
      <c r="A254" s="8">
        <v>230</v>
      </c>
      <c r="B254" s="5" t="s">
        <v>689</v>
      </c>
      <c r="C254" s="79" t="s">
        <v>754</v>
      </c>
      <c r="D254" s="34" t="s">
        <v>6</v>
      </c>
      <c r="E254" s="18" t="s">
        <v>7</v>
      </c>
      <c r="F254" s="18">
        <v>872</v>
      </c>
      <c r="G254" s="68">
        <v>13800</v>
      </c>
      <c r="H254" s="48">
        <v>90</v>
      </c>
      <c r="I254" s="18" t="str">
        <f>LOOKUP(H254,[12]ข้อมูลหลัก!A$1:C$65536)</f>
        <v>ดีมาก</v>
      </c>
      <c r="J254" s="18"/>
      <c r="M254" s="35"/>
      <c r="N254" s="35"/>
    </row>
    <row r="255" spans="1:14">
      <c r="A255" s="18">
        <v>231</v>
      </c>
      <c r="B255" s="5" t="s">
        <v>690</v>
      </c>
      <c r="C255" s="79" t="s">
        <v>784</v>
      </c>
      <c r="D255" s="34" t="s">
        <v>651</v>
      </c>
      <c r="E255" s="18" t="s">
        <v>7</v>
      </c>
      <c r="F255" s="18">
        <v>877</v>
      </c>
      <c r="G255" s="68">
        <v>13800</v>
      </c>
      <c r="H255" s="48">
        <v>92.25</v>
      </c>
      <c r="I255" s="18" t="str">
        <f>LOOKUP(H255,[12]ข้อมูลหลัก!A$1:C$65536)</f>
        <v>ดีมาก</v>
      </c>
      <c r="J255" s="18"/>
      <c r="M255" s="35"/>
      <c r="N255" s="35"/>
    </row>
    <row r="256" spans="1:14">
      <c r="A256" s="8">
        <v>232</v>
      </c>
      <c r="B256" s="49" t="s">
        <v>691</v>
      </c>
      <c r="C256" s="79" t="s">
        <v>753</v>
      </c>
      <c r="D256" s="34" t="s">
        <v>651</v>
      </c>
      <c r="E256" s="18" t="s">
        <v>7</v>
      </c>
      <c r="F256" s="18">
        <v>878</v>
      </c>
      <c r="G256" s="68">
        <v>13800</v>
      </c>
      <c r="H256" s="48">
        <v>91</v>
      </c>
      <c r="I256" s="18" t="str">
        <f>LOOKUP(H256,[12]ข้อมูลหลัก!A$1:C$65536)</f>
        <v>ดีมาก</v>
      </c>
      <c r="J256" s="18"/>
      <c r="M256" s="35"/>
      <c r="N256" s="35"/>
    </row>
    <row r="257" spans="1:14">
      <c r="A257" s="18">
        <v>233</v>
      </c>
      <c r="B257" s="49" t="s">
        <v>692</v>
      </c>
      <c r="C257" s="79" t="s">
        <v>785</v>
      </c>
      <c r="D257" s="34" t="s">
        <v>685</v>
      </c>
      <c r="E257" s="18" t="s">
        <v>7</v>
      </c>
      <c r="F257" s="18">
        <v>885</v>
      </c>
      <c r="G257" s="68">
        <v>11280</v>
      </c>
      <c r="H257" s="48">
        <v>93</v>
      </c>
      <c r="I257" s="18" t="str">
        <f>LOOKUP(H257,[12]ข้อมูลหลัก!A$1:C$65536)</f>
        <v>ดีมาก</v>
      </c>
      <c r="J257" s="18"/>
      <c r="M257" s="35"/>
      <c r="N257" s="35"/>
    </row>
    <row r="258" spans="1:14">
      <c r="A258" s="8">
        <v>234</v>
      </c>
      <c r="B258" s="49" t="s">
        <v>693</v>
      </c>
      <c r="C258" s="79" t="s">
        <v>786</v>
      </c>
      <c r="D258" s="34" t="s">
        <v>652</v>
      </c>
      <c r="E258" s="18" t="s">
        <v>7</v>
      </c>
      <c r="F258" s="18">
        <v>886</v>
      </c>
      <c r="G258" s="68">
        <v>11280</v>
      </c>
      <c r="H258" s="48">
        <v>93.5</v>
      </c>
      <c r="I258" s="18" t="str">
        <f>LOOKUP(H258,[12]ข้อมูลหลัก!A$1:C$65536)</f>
        <v>ดีมาก</v>
      </c>
      <c r="J258" s="18"/>
      <c r="M258" s="35"/>
      <c r="N258" s="35"/>
    </row>
    <row r="259" spans="1:14">
      <c r="A259" s="18">
        <v>235</v>
      </c>
      <c r="B259" s="2" t="s">
        <v>186</v>
      </c>
      <c r="C259" s="83" t="s">
        <v>567</v>
      </c>
      <c r="D259" s="2" t="s">
        <v>6</v>
      </c>
      <c r="E259" s="3" t="s">
        <v>7</v>
      </c>
      <c r="F259" s="3">
        <v>890</v>
      </c>
      <c r="G259" s="66">
        <v>14940</v>
      </c>
      <c r="H259" s="48">
        <v>85</v>
      </c>
      <c r="I259" s="18" t="str">
        <f>LOOKUP(H259,[20]ข้อมูลหลัก!A$1:C$65536)</f>
        <v>ดีมาก</v>
      </c>
      <c r="J259" s="31"/>
      <c r="M259" s="35" t="s">
        <v>562</v>
      </c>
      <c r="N259" s="35" t="s">
        <v>563</v>
      </c>
    </row>
    <row r="260" spans="1:14">
      <c r="A260" s="8"/>
      <c r="B260" s="8"/>
      <c r="C260" s="84"/>
      <c r="D260" s="37" t="s">
        <v>815</v>
      </c>
      <c r="E260" s="8"/>
      <c r="F260" s="8"/>
      <c r="G260" s="62"/>
      <c r="H260" s="8"/>
      <c r="I260" s="8"/>
      <c r="J260" s="8"/>
      <c r="M260" s="35" t="s">
        <v>564</v>
      </c>
      <c r="N260" s="35" t="s">
        <v>565</v>
      </c>
    </row>
    <row r="261" spans="1:14">
      <c r="A261" s="23">
        <v>236</v>
      </c>
      <c r="B261" s="57" t="s">
        <v>568</v>
      </c>
      <c r="C261" s="106" t="s">
        <v>569</v>
      </c>
      <c r="D261" s="57" t="s">
        <v>9</v>
      </c>
      <c r="E261" s="58" t="s">
        <v>10</v>
      </c>
      <c r="F261" s="58">
        <v>54</v>
      </c>
      <c r="G261" s="103">
        <v>15090</v>
      </c>
      <c r="H261" s="53">
        <v>95</v>
      </c>
      <c r="I261" s="23" t="str">
        <f>LOOKUP(H261,[21]ข้อมูลหลัก!A$1:C$65536)</f>
        <v>ดีเด่น</v>
      </c>
      <c r="J261" s="59"/>
      <c r="K261" s="17"/>
      <c r="L261" s="17"/>
      <c r="M261" s="35" t="s">
        <v>566</v>
      </c>
      <c r="N261" s="35" t="s">
        <v>567</v>
      </c>
    </row>
    <row r="262" spans="1:14">
      <c r="A262" s="18">
        <v>237</v>
      </c>
      <c r="B262" s="2" t="s">
        <v>187</v>
      </c>
      <c r="C262" s="83" t="s">
        <v>571</v>
      </c>
      <c r="D262" s="2" t="s">
        <v>69</v>
      </c>
      <c r="E262" s="3" t="s">
        <v>12</v>
      </c>
      <c r="F262" s="3">
        <v>58</v>
      </c>
      <c r="G262" s="66">
        <v>20620</v>
      </c>
      <c r="H262" s="48">
        <v>95.8</v>
      </c>
      <c r="I262" s="18" t="str">
        <f>LOOKUP(H262,[21]ข้อมูลหลัก!A$1:C$65536)</f>
        <v>ดีเด่น</v>
      </c>
      <c r="J262" s="31"/>
    </row>
    <row r="263" spans="1:14">
      <c r="A263" s="18">
        <v>238</v>
      </c>
      <c r="B263" s="5" t="s">
        <v>694</v>
      </c>
      <c r="C263" s="79" t="s">
        <v>734</v>
      </c>
      <c r="D263" s="5" t="s">
        <v>18</v>
      </c>
      <c r="E263" s="18" t="s">
        <v>10</v>
      </c>
      <c r="F263" s="18">
        <v>62</v>
      </c>
      <c r="G263" s="68">
        <v>13800</v>
      </c>
      <c r="H263" s="48">
        <v>85.2</v>
      </c>
      <c r="I263" s="18" t="str">
        <f>LOOKUP(H263,[12]ข้อมูลหลัก!A$1:C$65536)</f>
        <v>ดีมาก</v>
      </c>
      <c r="J263" s="18"/>
    </row>
    <row r="264" spans="1:14">
      <c r="A264" s="18">
        <v>239</v>
      </c>
      <c r="B264" s="2" t="s">
        <v>188</v>
      </c>
      <c r="C264" s="83" t="s">
        <v>573</v>
      </c>
      <c r="D264" s="2" t="s">
        <v>18</v>
      </c>
      <c r="E264" s="3" t="s">
        <v>10</v>
      </c>
      <c r="F264" s="3">
        <v>168</v>
      </c>
      <c r="G264" s="66">
        <v>14820</v>
      </c>
      <c r="H264" s="48">
        <v>94.2</v>
      </c>
      <c r="I264" s="18" t="str">
        <f>LOOKUP(H264,[21]ข้อมูลหลัก!A$1:C$65536)</f>
        <v>ดีมาก</v>
      </c>
      <c r="J264" s="31"/>
      <c r="M264" s="35" t="s">
        <v>568</v>
      </c>
      <c r="N264" s="35" t="s">
        <v>569</v>
      </c>
    </row>
    <row r="265" spans="1:14">
      <c r="A265" s="18">
        <v>240</v>
      </c>
      <c r="B265" s="2" t="s">
        <v>189</v>
      </c>
      <c r="C265" s="83" t="s">
        <v>575</v>
      </c>
      <c r="D265" s="2" t="s">
        <v>76</v>
      </c>
      <c r="E265" s="3" t="s">
        <v>10</v>
      </c>
      <c r="F265" s="3">
        <v>181</v>
      </c>
      <c r="G265" s="66">
        <v>13180</v>
      </c>
      <c r="H265" s="48">
        <v>92.4</v>
      </c>
      <c r="I265" s="18" t="str">
        <f>LOOKUP(H265,[21]ข้อมูลหลัก!A$1:C$65536)</f>
        <v>ดีมาก</v>
      </c>
      <c r="J265" s="31"/>
      <c r="M265" s="35" t="s">
        <v>570</v>
      </c>
      <c r="N265" s="35" t="s">
        <v>571</v>
      </c>
    </row>
    <row r="266" spans="1:14">
      <c r="A266" s="18">
        <v>241</v>
      </c>
      <c r="B266" s="2" t="s">
        <v>190</v>
      </c>
      <c r="C266" s="83" t="s">
        <v>577</v>
      </c>
      <c r="D266" s="2" t="s">
        <v>60</v>
      </c>
      <c r="E266" s="3" t="s">
        <v>12</v>
      </c>
      <c r="F266" s="3">
        <v>492</v>
      </c>
      <c r="G266" s="66">
        <v>19700</v>
      </c>
      <c r="H266" s="48">
        <v>92.7</v>
      </c>
      <c r="I266" s="18" t="str">
        <f>LOOKUP(H266,[21]ข้อมูลหลัก!A$1:C$65536)</f>
        <v>ดีมาก</v>
      </c>
      <c r="J266" s="31"/>
      <c r="M266" s="35" t="s">
        <v>572</v>
      </c>
      <c r="N266" s="35" t="s">
        <v>573</v>
      </c>
    </row>
    <row r="267" spans="1:14">
      <c r="A267" s="18">
        <v>242</v>
      </c>
      <c r="B267" s="5" t="s">
        <v>695</v>
      </c>
      <c r="C267" s="79" t="s">
        <v>735</v>
      </c>
      <c r="D267" s="5" t="s">
        <v>82</v>
      </c>
      <c r="E267" s="18" t="s">
        <v>12</v>
      </c>
      <c r="F267" s="18">
        <v>741</v>
      </c>
      <c r="G267" s="68">
        <v>18000</v>
      </c>
      <c r="H267" s="48">
        <v>86.2</v>
      </c>
      <c r="I267" s="18" t="str">
        <f>LOOKUP(H267,[12]ข้อมูลหลัก!A$1:C$65536)</f>
        <v>ดีมาก</v>
      </c>
      <c r="J267" s="18"/>
      <c r="M267" s="35"/>
      <c r="N267" s="35"/>
    </row>
    <row r="268" spans="1:14">
      <c r="A268" s="18">
        <v>243</v>
      </c>
      <c r="B268" s="2" t="s">
        <v>191</v>
      </c>
      <c r="C268" s="83" t="s">
        <v>579</v>
      </c>
      <c r="D268" s="2" t="s">
        <v>18</v>
      </c>
      <c r="E268" s="3" t="s">
        <v>10</v>
      </c>
      <c r="F268" s="3">
        <v>743</v>
      </c>
      <c r="G268" s="66">
        <v>16200</v>
      </c>
      <c r="H268" s="48">
        <v>92.2</v>
      </c>
      <c r="I268" s="18" t="str">
        <f>LOOKUP(H268,[21]ข้อมูลหลัก!A$1:C$65536)</f>
        <v>ดีมาก</v>
      </c>
      <c r="J268" s="31"/>
      <c r="M268" s="35" t="s">
        <v>574</v>
      </c>
      <c r="N268" s="35" t="s">
        <v>575</v>
      </c>
    </row>
    <row r="269" spans="1:14">
      <c r="A269" s="18">
        <v>244</v>
      </c>
      <c r="B269" s="2" t="s">
        <v>192</v>
      </c>
      <c r="C269" s="83" t="s">
        <v>581</v>
      </c>
      <c r="D269" s="2" t="s">
        <v>38</v>
      </c>
      <c r="E269" s="3" t="s">
        <v>10</v>
      </c>
      <c r="F269" s="3">
        <v>746</v>
      </c>
      <c r="G269" s="66">
        <v>15480</v>
      </c>
      <c r="H269" s="48">
        <v>93</v>
      </c>
      <c r="I269" s="18" t="str">
        <f>LOOKUP(H269,[21]ข้อมูลหลัก!A$1:C$65536)</f>
        <v>ดีมาก</v>
      </c>
      <c r="J269" s="31"/>
      <c r="M269" s="35" t="s">
        <v>576</v>
      </c>
      <c r="N269" s="35" t="s">
        <v>577</v>
      </c>
    </row>
    <row r="270" spans="1:14">
      <c r="A270" s="18">
        <v>245</v>
      </c>
      <c r="B270" s="5" t="s">
        <v>696</v>
      </c>
      <c r="C270" s="79" t="s">
        <v>787</v>
      </c>
      <c r="D270" s="34" t="s">
        <v>6</v>
      </c>
      <c r="E270" s="18" t="s">
        <v>7</v>
      </c>
      <c r="F270" s="18">
        <v>747</v>
      </c>
      <c r="G270" s="68">
        <v>13800</v>
      </c>
      <c r="H270" s="48">
        <v>85.2</v>
      </c>
      <c r="I270" s="18" t="str">
        <f>LOOKUP(H270,[12]ข้อมูลหลัก!A$1:C$65536)</f>
        <v>ดีมาก</v>
      </c>
      <c r="J270" s="18"/>
      <c r="M270" s="35"/>
      <c r="N270" s="35"/>
    </row>
    <row r="271" spans="1:14">
      <c r="A271" s="18">
        <v>246</v>
      </c>
      <c r="B271" s="5" t="s">
        <v>697</v>
      </c>
      <c r="C271" s="79" t="s">
        <v>788</v>
      </c>
      <c r="D271" s="34" t="s">
        <v>651</v>
      </c>
      <c r="E271" s="18" t="s">
        <v>7</v>
      </c>
      <c r="F271" s="18">
        <v>753</v>
      </c>
      <c r="G271" s="68">
        <v>13800</v>
      </c>
      <c r="H271" s="48">
        <v>86.2</v>
      </c>
      <c r="I271" s="18" t="str">
        <f>LOOKUP(H271,[12]ข้อมูลหลัก!A$1:C$65536)</f>
        <v>ดีมาก</v>
      </c>
      <c r="J271" s="18"/>
      <c r="M271" s="35"/>
      <c r="N271" s="35"/>
    </row>
    <row r="272" spans="1:14">
      <c r="A272" s="18">
        <v>247</v>
      </c>
      <c r="B272" s="5" t="s">
        <v>698</v>
      </c>
      <c r="C272" s="79" t="s">
        <v>789</v>
      </c>
      <c r="D272" s="34" t="s">
        <v>652</v>
      </c>
      <c r="E272" s="18" t="s">
        <v>7</v>
      </c>
      <c r="F272" s="18">
        <v>761</v>
      </c>
      <c r="G272" s="68">
        <v>11280</v>
      </c>
      <c r="H272" s="48">
        <v>85.2</v>
      </c>
      <c r="I272" s="18" t="str">
        <f>LOOKUP(H272,[12]ข้อมูลหลัก!A$1:C$65536)</f>
        <v>ดีมาก</v>
      </c>
      <c r="J272" s="18"/>
      <c r="M272" s="35"/>
      <c r="N272" s="35"/>
    </row>
    <row r="273" spans="1:14">
      <c r="A273" s="18">
        <v>248</v>
      </c>
      <c r="B273" s="5" t="s">
        <v>699</v>
      </c>
      <c r="C273" s="79" t="s">
        <v>790</v>
      </c>
      <c r="D273" s="34" t="s">
        <v>685</v>
      </c>
      <c r="E273" s="18" t="s">
        <v>7</v>
      </c>
      <c r="F273" s="18">
        <v>762</v>
      </c>
      <c r="G273" s="68">
        <v>11280</v>
      </c>
      <c r="H273" s="48">
        <v>87.6</v>
      </c>
      <c r="I273" s="18" t="str">
        <f>LOOKUP(H273,[12]ข้อมูลหลัก!A$1:C$65536)</f>
        <v>ดีมาก</v>
      </c>
      <c r="J273" s="18"/>
      <c r="M273" s="35"/>
      <c r="N273" s="35"/>
    </row>
    <row r="274" spans="1:14">
      <c r="A274" s="8"/>
      <c r="B274" s="8"/>
      <c r="C274" s="84"/>
      <c r="D274" s="37" t="s">
        <v>816</v>
      </c>
      <c r="E274" s="8"/>
      <c r="F274" s="8"/>
      <c r="G274" s="62"/>
      <c r="H274" s="8"/>
      <c r="I274" s="8"/>
      <c r="J274" s="8"/>
      <c r="M274" s="35" t="s">
        <v>578</v>
      </c>
      <c r="N274" s="35" t="s">
        <v>579</v>
      </c>
    </row>
    <row r="275" spans="1:14">
      <c r="A275" s="18">
        <v>249</v>
      </c>
      <c r="B275" s="2" t="s">
        <v>193</v>
      </c>
      <c r="C275" s="83" t="s">
        <v>583</v>
      </c>
      <c r="D275" s="2" t="s">
        <v>36</v>
      </c>
      <c r="E275" s="3" t="s">
        <v>10</v>
      </c>
      <c r="F275" s="3">
        <v>19</v>
      </c>
      <c r="G275" s="66">
        <v>12200</v>
      </c>
      <c r="H275" s="48">
        <v>81.599999999999994</v>
      </c>
      <c r="I275" s="18" t="str">
        <f>LOOKUP(H275,[22]ข้อมูลหลัก!A$1:C$65536)</f>
        <v>ดี</v>
      </c>
      <c r="J275" s="31"/>
      <c r="K275" s="17"/>
      <c r="L275" s="17"/>
      <c r="M275" s="35" t="s">
        <v>580</v>
      </c>
      <c r="N275" s="35" t="s">
        <v>581</v>
      </c>
    </row>
    <row r="276" spans="1:14">
      <c r="A276" s="18">
        <v>250</v>
      </c>
      <c r="B276" s="2" t="s">
        <v>194</v>
      </c>
      <c r="C276" s="83" t="s">
        <v>500</v>
      </c>
      <c r="D276" s="2" t="s">
        <v>18</v>
      </c>
      <c r="E276" s="3" t="s">
        <v>10</v>
      </c>
      <c r="F276" s="3">
        <v>44</v>
      </c>
      <c r="G276" s="66">
        <v>13160</v>
      </c>
      <c r="H276" s="48">
        <v>80</v>
      </c>
      <c r="I276" s="18" t="str">
        <f>LOOKUP(H276,[22]ข้อมูลหลัก!A$1:C$65536)</f>
        <v>ดี</v>
      </c>
      <c r="J276" s="31"/>
      <c r="K276" s="17"/>
    </row>
    <row r="277" spans="1:14">
      <c r="A277" s="18">
        <v>251</v>
      </c>
      <c r="B277" s="2" t="s">
        <v>195</v>
      </c>
      <c r="C277" s="83" t="s">
        <v>502</v>
      </c>
      <c r="D277" s="12" t="s">
        <v>18</v>
      </c>
      <c r="E277" s="3" t="s">
        <v>10</v>
      </c>
      <c r="F277" s="3">
        <v>53</v>
      </c>
      <c r="G277" s="66">
        <v>14870</v>
      </c>
      <c r="H277" s="48">
        <v>88</v>
      </c>
      <c r="I277" s="18" t="str">
        <f>LOOKUP(H277,[22]ข้อมูลหลัก!A$1:C$65536)</f>
        <v>ดีมาก</v>
      </c>
      <c r="J277" s="31"/>
      <c r="M277" s="35" t="s">
        <v>582</v>
      </c>
      <c r="N277" s="35" t="s">
        <v>583</v>
      </c>
    </row>
    <row r="278" spans="1:14">
      <c r="A278" s="18">
        <v>252</v>
      </c>
      <c r="B278" s="2" t="s">
        <v>631</v>
      </c>
      <c r="C278" s="83" t="s">
        <v>585</v>
      </c>
      <c r="D278" s="2" t="s">
        <v>18</v>
      </c>
      <c r="E278" s="3" t="s">
        <v>10</v>
      </c>
      <c r="F278" s="3">
        <v>126</v>
      </c>
      <c r="G278" s="66">
        <v>16490</v>
      </c>
      <c r="H278" s="48">
        <v>98</v>
      </c>
      <c r="I278" s="18" t="str">
        <f>LOOKUP(H278,[22]ข้อมูลหลัก!A$1:C$65536)</f>
        <v>ดีเด่น</v>
      </c>
      <c r="J278" s="31"/>
      <c r="M278" s="35" t="s">
        <v>499</v>
      </c>
      <c r="N278" s="35" t="s">
        <v>500</v>
      </c>
    </row>
    <row r="279" spans="1:14">
      <c r="A279" s="18">
        <v>253</v>
      </c>
      <c r="B279" s="2" t="s">
        <v>196</v>
      </c>
      <c r="C279" s="83" t="s">
        <v>587</v>
      </c>
      <c r="D279" s="2" t="s">
        <v>18</v>
      </c>
      <c r="E279" s="3" t="s">
        <v>10</v>
      </c>
      <c r="F279" s="3">
        <v>136</v>
      </c>
      <c r="G279" s="66">
        <v>16300</v>
      </c>
      <c r="H279" s="48">
        <v>87.4</v>
      </c>
      <c r="I279" s="18" t="str">
        <f>LOOKUP(H279,[22]ข้อมูลหลัก!A$1:C$65536)</f>
        <v>ดีมาก</v>
      </c>
      <c r="J279" s="31"/>
      <c r="M279" s="35" t="s">
        <v>501</v>
      </c>
      <c r="N279" s="35" t="s">
        <v>502</v>
      </c>
    </row>
    <row r="280" spans="1:14">
      <c r="A280" s="18">
        <v>254</v>
      </c>
      <c r="B280" s="5" t="s">
        <v>700</v>
      </c>
      <c r="C280" s="79" t="s">
        <v>741</v>
      </c>
      <c r="D280" s="5" t="s">
        <v>18</v>
      </c>
      <c r="E280" s="18" t="s">
        <v>10</v>
      </c>
      <c r="F280" s="18">
        <v>194</v>
      </c>
      <c r="G280" s="68">
        <v>13800</v>
      </c>
      <c r="H280" s="48">
        <v>77</v>
      </c>
      <c r="I280" s="18" t="str">
        <f>LOOKUP(H280,[22]ข้อมูลหลัก!A$1:C$65536)</f>
        <v>ดี</v>
      </c>
      <c r="J280" s="18"/>
      <c r="M280" s="35"/>
      <c r="N280" s="35"/>
    </row>
    <row r="281" spans="1:14">
      <c r="A281" s="18">
        <v>255</v>
      </c>
      <c r="B281" s="2" t="s">
        <v>197</v>
      </c>
      <c r="C281" s="83" t="s">
        <v>589</v>
      </c>
      <c r="D281" s="2" t="s">
        <v>60</v>
      </c>
      <c r="E281" s="3" t="s">
        <v>12</v>
      </c>
      <c r="F281" s="3">
        <v>801</v>
      </c>
      <c r="G281" s="66">
        <v>20020</v>
      </c>
      <c r="H281" s="48">
        <v>97.6</v>
      </c>
      <c r="I281" s="18" t="str">
        <f>LOOKUP(H281,[22]ข้อมูลหลัก!A$1:C$65536)</f>
        <v>ดีเด่น</v>
      </c>
      <c r="J281" s="31"/>
      <c r="M281" s="35" t="s">
        <v>584</v>
      </c>
      <c r="N281" s="35" t="s">
        <v>585</v>
      </c>
    </row>
    <row r="282" spans="1:14">
      <c r="A282" s="18">
        <v>256</v>
      </c>
      <c r="B282" s="35" t="s">
        <v>596</v>
      </c>
      <c r="C282" s="87" t="s">
        <v>597</v>
      </c>
      <c r="D282" s="2" t="s">
        <v>60</v>
      </c>
      <c r="E282" s="3" t="s">
        <v>12</v>
      </c>
      <c r="F282" s="3">
        <v>802</v>
      </c>
      <c r="G282" s="68">
        <v>18990</v>
      </c>
      <c r="H282" s="48">
        <v>94.6</v>
      </c>
      <c r="I282" s="18" t="str">
        <f>LOOKUP(H282,[22]ข้อมูลหลัก!A$1:C$65536)</f>
        <v>ดีมาก</v>
      </c>
      <c r="J282" s="31"/>
      <c r="M282" s="35" t="s">
        <v>586</v>
      </c>
      <c r="N282" s="35" t="s">
        <v>587</v>
      </c>
    </row>
    <row r="283" spans="1:14">
      <c r="A283" s="18">
        <v>257</v>
      </c>
      <c r="B283" s="5" t="s">
        <v>701</v>
      </c>
      <c r="C283" s="79" t="s">
        <v>791</v>
      </c>
      <c r="D283" s="34" t="s">
        <v>6</v>
      </c>
      <c r="E283" s="18" t="s">
        <v>7</v>
      </c>
      <c r="F283" s="18">
        <v>809</v>
      </c>
      <c r="G283" s="68">
        <v>13800</v>
      </c>
      <c r="H283" s="48">
        <v>73</v>
      </c>
      <c r="I283" s="18" t="str">
        <f>LOOKUP(H283,[22]ข้อมูลหลัก!A$1:C$65536)</f>
        <v>พอใช้</v>
      </c>
      <c r="J283" s="18"/>
      <c r="M283" s="35"/>
      <c r="N283" s="35"/>
    </row>
    <row r="284" spans="1:14">
      <c r="A284" s="18">
        <v>258</v>
      </c>
      <c r="B284" s="5" t="s">
        <v>702</v>
      </c>
      <c r="C284" s="79" t="s">
        <v>756</v>
      </c>
      <c r="D284" s="34" t="s">
        <v>6</v>
      </c>
      <c r="E284" s="18" t="s">
        <v>7</v>
      </c>
      <c r="F284" s="18">
        <v>810</v>
      </c>
      <c r="G284" s="68">
        <v>13800</v>
      </c>
      <c r="H284" s="48">
        <v>74</v>
      </c>
      <c r="I284" s="18" t="str">
        <f>LOOKUP(H284,[22]ข้อมูลหลัก!A$1:C$65536)</f>
        <v>พอใช้</v>
      </c>
      <c r="J284" s="18"/>
      <c r="M284" s="35"/>
      <c r="N284" s="35"/>
    </row>
    <row r="285" spans="1:14">
      <c r="A285" s="18">
        <v>259</v>
      </c>
      <c r="B285" s="5" t="s">
        <v>703</v>
      </c>
      <c r="C285" s="79" t="s">
        <v>757</v>
      </c>
      <c r="D285" s="34" t="s">
        <v>6</v>
      </c>
      <c r="E285" s="18" t="s">
        <v>7</v>
      </c>
      <c r="F285" s="18">
        <v>811</v>
      </c>
      <c r="G285" s="68">
        <v>13800</v>
      </c>
      <c r="H285" s="48">
        <v>70.5</v>
      </c>
      <c r="I285" s="18" t="str">
        <f>LOOKUP(H285,[22]ข้อมูลหลัก!A$1:C$65536)</f>
        <v>พอใช้</v>
      </c>
      <c r="J285" s="18"/>
      <c r="M285" s="35"/>
      <c r="N285" s="35"/>
    </row>
    <row r="286" spans="1:14">
      <c r="A286" s="18">
        <v>260</v>
      </c>
      <c r="B286" s="5" t="s">
        <v>704</v>
      </c>
      <c r="C286" s="79" t="s">
        <v>758</v>
      </c>
      <c r="D286" s="34" t="s">
        <v>6</v>
      </c>
      <c r="E286" s="18" t="s">
        <v>7</v>
      </c>
      <c r="F286" s="18">
        <v>812</v>
      </c>
      <c r="G286" s="68">
        <v>13800</v>
      </c>
      <c r="H286" s="48">
        <v>76</v>
      </c>
      <c r="I286" s="18" t="str">
        <f>LOOKUP(H286,[22]ข้อมูลหลัก!A$1:C$65536)</f>
        <v>ดี</v>
      </c>
      <c r="J286" s="18"/>
      <c r="M286" s="35"/>
      <c r="N286" s="35"/>
    </row>
    <row r="287" spans="1:14">
      <c r="A287" s="18">
        <v>261</v>
      </c>
      <c r="B287" s="71" t="s">
        <v>705</v>
      </c>
      <c r="C287" s="79" t="s">
        <v>792</v>
      </c>
      <c r="D287" s="34" t="s">
        <v>651</v>
      </c>
      <c r="E287" s="18" t="s">
        <v>7</v>
      </c>
      <c r="F287" s="18">
        <v>815</v>
      </c>
      <c r="G287" s="68">
        <v>13800</v>
      </c>
      <c r="H287" s="48">
        <v>73</v>
      </c>
      <c r="I287" s="18" t="str">
        <f>LOOKUP(H287,[22]ข้อมูลหลัก!A$1:C$65536)</f>
        <v>พอใช้</v>
      </c>
      <c r="J287" s="18"/>
      <c r="M287" s="35"/>
      <c r="N287" s="35"/>
    </row>
    <row r="288" spans="1:14">
      <c r="A288" s="18">
        <v>262</v>
      </c>
      <c r="B288" s="71" t="s">
        <v>706</v>
      </c>
      <c r="C288" s="79" t="s">
        <v>755</v>
      </c>
      <c r="D288" s="34" t="s">
        <v>651</v>
      </c>
      <c r="E288" s="18" t="s">
        <v>7</v>
      </c>
      <c r="F288" s="18">
        <v>816</v>
      </c>
      <c r="G288" s="68">
        <v>13800</v>
      </c>
      <c r="H288" s="48">
        <v>73</v>
      </c>
      <c r="I288" s="18" t="str">
        <f>LOOKUP(H288,[22]ข้อมูลหลัก!A$1:C$65536)</f>
        <v>พอใช้</v>
      </c>
      <c r="J288" s="18"/>
      <c r="M288" s="35"/>
      <c r="N288" s="35"/>
    </row>
    <row r="289" spans="1:14">
      <c r="A289" s="18">
        <v>263</v>
      </c>
      <c r="B289" s="71" t="s">
        <v>707</v>
      </c>
      <c r="C289" s="79" t="s">
        <v>793</v>
      </c>
      <c r="D289" s="34" t="s">
        <v>652</v>
      </c>
      <c r="E289" s="18" t="s">
        <v>7</v>
      </c>
      <c r="F289" s="18">
        <v>823</v>
      </c>
      <c r="G289" s="68">
        <v>11280</v>
      </c>
      <c r="H289" s="48">
        <v>75</v>
      </c>
      <c r="I289" s="18" t="str">
        <f>LOOKUP(H289,[22]ข้อมูลหลัก!A$1:C$65536)</f>
        <v>ดี</v>
      </c>
      <c r="J289" s="18"/>
      <c r="M289" s="35"/>
      <c r="N289" s="35"/>
    </row>
    <row r="290" spans="1:14">
      <c r="A290" s="18">
        <v>264</v>
      </c>
      <c r="B290" s="5" t="s">
        <v>708</v>
      </c>
      <c r="C290" s="79" t="s">
        <v>794</v>
      </c>
      <c r="D290" s="34" t="s">
        <v>685</v>
      </c>
      <c r="E290" s="18" t="s">
        <v>7</v>
      </c>
      <c r="F290" s="18">
        <v>824</v>
      </c>
      <c r="G290" s="68">
        <v>11280</v>
      </c>
      <c r="H290" s="48">
        <v>69</v>
      </c>
      <c r="I290" s="18" t="str">
        <f>LOOKUP(H290,[22]ข้อมูลหลัก!A$1:C$65536)</f>
        <v>พอใช้</v>
      </c>
      <c r="J290" s="18"/>
      <c r="M290" s="35"/>
      <c r="N290" s="35"/>
    </row>
    <row r="291" spans="1:14">
      <c r="A291" s="18">
        <v>265</v>
      </c>
      <c r="B291" s="2" t="s">
        <v>199</v>
      </c>
      <c r="C291" s="75" t="s">
        <v>593</v>
      </c>
      <c r="D291" s="2" t="s">
        <v>6</v>
      </c>
      <c r="E291" s="3" t="s">
        <v>7</v>
      </c>
      <c r="F291" s="3">
        <v>829</v>
      </c>
      <c r="G291" s="66">
        <v>15180</v>
      </c>
      <c r="H291" s="48">
        <v>79</v>
      </c>
      <c r="I291" s="18" t="str">
        <f>LOOKUP(H291,[22]ข้อมูลหลัก!A$1:C$65536)</f>
        <v>ดี</v>
      </c>
      <c r="J291" s="31"/>
      <c r="M291" s="35" t="s">
        <v>588</v>
      </c>
      <c r="N291" s="35" t="s">
        <v>589</v>
      </c>
    </row>
    <row r="292" spans="1:14">
      <c r="A292" s="8"/>
      <c r="B292" s="8"/>
      <c r="C292" s="36"/>
      <c r="D292" s="37" t="s">
        <v>817</v>
      </c>
      <c r="E292" s="8"/>
      <c r="F292" s="8"/>
      <c r="G292" s="62"/>
      <c r="H292" s="8"/>
      <c r="I292" s="8"/>
      <c r="J292" s="8"/>
      <c r="M292" s="35" t="s">
        <v>590</v>
      </c>
      <c r="N292" s="35" t="s">
        <v>591</v>
      </c>
    </row>
    <row r="293" spans="1:14">
      <c r="A293" s="18">
        <v>266</v>
      </c>
      <c r="B293" s="14" t="s">
        <v>200</v>
      </c>
      <c r="C293" s="75" t="s">
        <v>599</v>
      </c>
      <c r="D293" s="14" t="s">
        <v>36</v>
      </c>
      <c r="E293" s="13" t="s">
        <v>10</v>
      </c>
      <c r="F293" s="13">
        <v>22</v>
      </c>
      <c r="G293" s="66">
        <v>12240</v>
      </c>
      <c r="H293" s="48">
        <v>90.95</v>
      </c>
      <c r="I293" s="18" t="str">
        <f>LOOKUP(H293,[23]ข้อมูลหลัก!A$1:C$65536)</f>
        <v>ดีมาก</v>
      </c>
      <c r="J293" s="31"/>
      <c r="K293" s="17"/>
      <c r="L293" s="17"/>
      <c r="M293" s="35" t="s">
        <v>592</v>
      </c>
      <c r="N293" s="35" t="s">
        <v>593</v>
      </c>
    </row>
    <row r="294" spans="1:14">
      <c r="A294" s="8">
        <v>267</v>
      </c>
      <c r="B294" s="14" t="s">
        <v>201</v>
      </c>
      <c r="C294" s="75" t="s">
        <v>601</v>
      </c>
      <c r="D294" s="14" t="s">
        <v>9</v>
      </c>
      <c r="E294" s="13" t="s">
        <v>10</v>
      </c>
      <c r="F294" s="13">
        <v>66</v>
      </c>
      <c r="G294" s="66">
        <v>14910</v>
      </c>
      <c r="H294" s="48">
        <v>93.5</v>
      </c>
      <c r="I294" s="18" t="str">
        <f>LOOKUP(H294,[23]ข้อมูลหลัก!A$1:C$65536)</f>
        <v>ดีมาก</v>
      </c>
      <c r="J294" s="31"/>
      <c r="M294" s="35" t="s">
        <v>594</v>
      </c>
      <c r="N294" s="35" t="s">
        <v>595</v>
      </c>
    </row>
    <row r="295" spans="1:14">
      <c r="A295" s="18">
        <v>268</v>
      </c>
      <c r="B295" s="5" t="s">
        <v>709</v>
      </c>
      <c r="C295" s="76" t="s">
        <v>742</v>
      </c>
      <c r="D295" s="5" t="s">
        <v>18</v>
      </c>
      <c r="E295" s="18" t="s">
        <v>10</v>
      </c>
      <c r="F295" s="18">
        <v>132</v>
      </c>
      <c r="G295" s="68">
        <v>13800</v>
      </c>
      <c r="H295" s="48">
        <v>94.4</v>
      </c>
      <c r="I295" s="18" t="str">
        <f>LOOKUP(H295,[22]ข้อมูลหลัก!A$1:C$65536)</f>
        <v>ดีมาก</v>
      </c>
      <c r="J295" s="18"/>
      <c r="M295" s="35"/>
      <c r="N295" s="35"/>
    </row>
    <row r="296" spans="1:14">
      <c r="A296" s="8">
        <v>269</v>
      </c>
      <c r="B296" s="90" t="s">
        <v>202</v>
      </c>
      <c r="C296" s="75" t="s">
        <v>603</v>
      </c>
      <c r="D296" s="91" t="s">
        <v>38</v>
      </c>
      <c r="E296" s="92" t="s">
        <v>10</v>
      </c>
      <c r="F296" s="92">
        <v>560</v>
      </c>
      <c r="G296" s="89">
        <v>15440</v>
      </c>
      <c r="H296" s="48">
        <v>95</v>
      </c>
      <c r="I296" s="18" t="str">
        <f>LOOKUP(H296,[23]ข้อมูลหลัก!A$1:C$65536)</f>
        <v>ดีเด่น</v>
      </c>
      <c r="J296" s="31"/>
      <c r="M296" s="35" t="s">
        <v>596</v>
      </c>
      <c r="N296" s="35" t="s">
        <v>597</v>
      </c>
    </row>
    <row r="297" spans="1:14">
      <c r="A297" s="18">
        <v>270</v>
      </c>
      <c r="B297" s="2" t="s">
        <v>203</v>
      </c>
      <c r="C297" s="75" t="s">
        <v>604</v>
      </c>
      <c r="D297" s="2" t="s">
        <v>60</v>
      </c>
      <c r="E297" s="3" t="s">
        <v>12</v>
      </c>
      <c r="F297" s="1">
        <v>677</v>
      </c>
      <c r="G297" s="66">
        <v>19460</v>
      </c>
      <c r="H297" s="48">
        <v>92.6</v>
      </c>
      <c r="I297" s="18" t="str">
        <f>LOOKUP(H297,[23]ข้อมูลหลัก!A$1:C$65536)</f>
        <v>ดีมาก</v>
      </c>
      <c r="J297" s="31"/>
      <c r="M297" s="35"/>
      <c r="N297" s="35"/>
    </row>
    <row r="298" spans="1:14">
      <c r="A298" s="107">
        <v>271</v>
      </c>
      <c r="B298" s="51" t="s">
        <v>710</v>
      </c>
      <c r="C298" s="108" t="s">
        <v>795</v>
      </c>
      <c r="D298" s="52" t="s">
        <v>6</v>
      </c>
      <c r="E298" s="23" t="s">
        <v>7</v>
      </c>
      <c r="F298" s="23">
        <v>685</v>
      </c>
      <c r="G298" s="109">
        <v>13800</v>
      </c>
      <c r="H298" s="53">
        <v>88.6</v>
      </c>
      <c r="I298" s="23" t="str">
        <f>LOOKUP(H298,[22]ข้อมูลหลัก!A$1:C$65536)</f>
        <v>ดีมาก</v>
      </c>
      <c r="J298" s="23"/>
      <c r="M298" s="35"/>
      <c r="N298" s="35"/>
    </row>
    <row r="299" spans="1:14">
      <c r="A299" s="18">
        <v>272</v>
      </c>
      <c r="B299" s="5" t="s">
        <v>711</v>
      </c>
      <c r="C299" s="79" t="s">
        <v>796</v>
      </c>
      <c r="D299" s="34" t="s">
        <v>651</v>
      </c>
      <c r="E299" s="18" t="s">
        <v>7</v>
      </c>
      <c r="F299" s="18">
        <v>691</v>
      </c>
      <c r="G299" s="68">
        <v>13800</v>
      </c>
      <c r="H299" s="48">
        <v>87.8</v>
      </c>
      <c r="I299" s="18" t="str">
        <f>LOOKUP(H299,[22]ข้อมูลหลัก!A$1:C$65536)</f>
        <v>ดีมาก</v>
      </c>
      <c r="J299" s="18"/>
      <c r="M299" s="35"/>
      <c r="N299" s="35"/>
    </row>
    <row r="300" spans="1:14">
      <c r="A300" s="8">
        <v>273</v>
      </c>
      <c r="B300" s="5" t="s">
        <v>712</v>
      </c>
      <c r="C300" s="79" t="s">
        <v>759</v>
      </c>
      <c r="D300" s="34" t="s">
        <v>651</v>
      </c>
      <c r="E300" s="18" t="s">
        <v>7</v>
      </c>
      <c r="F300" s="18">
        <v>692</v>
      </c>
      <c r="G300" s="68">
        <v>13800</v>
      </c>
      <c r="H300" s="48">
        <v>88.8</v>
      </c>
      <c r="I300" s="18" t="str">
        <f>LOOKUP(H300,[22]ข้อมูลหลัก!A$1:C$65536)</f>
        <v>ดีมาก</v>
      </c>
      <c r="J300" s="18"/>
      <c r="M300" s="35"/>
      <c r="N300" s="35"/>
    </row>
    <row r="301" spans="1:14">
      <c r="A301" s="18">
        <v>274</v>
      </c>
      <c r="B301" s="5" t="s">
        <v>713</v>
      </c>
      <c r="C301" s="79" t="s">
        <v>798</v>
      </c>
      <c r="D301" s="34" t="s">
        <v>652</v>
      </c>
      <c r="E301" s="18" t="s">
        <v>7</v>
      </c>
      <c r="F301" s="18">
        <v>699</v>
      </c>
      <c r="G301" s="68">
        <v>11280</v>
      </c>
      <c r="H301" s="48">
        <v>88</v>
      </c>
      <c r="I301" s="18" t="str">
        <f>LOOKUP(H301,[22]ข้อมูลหลัก!A$1:C$65536)</f>
        <v>ดีมาก</v>
      </c>
      <c r="J301" s="18"/>
      <c r="M301" s="35"/>
      <c r="N301" s="35"/>
    </row>
    <row r="302" spans="1:14">
      <c r="A302" s="8">
        <v>275</v>
      </c>
      <c r="B302" s="5" t="s">
        <v>714</v>
      </c>
      <c r="C302" s="79" t="s">
        <v>797</v>
      </c>
      <c r="D302" s="34" t="s">
        <v>685</v>
      </c>
      <c r="E302" s="18" t="s">
        <v>7</v>
      </c>
      <c r="F302" s="18">
        <v>700</v>
      </c>
      <c r="G302" s="68">
        <v>11280</v>
      </c>
      <c r="H302" s="48">
        <v>88</v>
      </c>
      <c r="I302" s="18" t="str">
        <f>LOOKUP(H302,[22]ข้อมูลหลัก!A$1:C$65536)</f>
        <v>ดีมาก</v>
      </c>
      <c r="J302" s="18"/>
      <c r="M302" s="35"/>
      <c r="N302" s="35"/>
    </row>
    <row r="303" spans="1:14">
      <c r="A303" s="18">
        <v>276</v>
      </c>
      <c r="B303" s="14" t="s">
        <v>204</v>
      </c>
      <c r="C303" s="75" t="s">
        <v>606</v>
      </c>
      <c r="D303" s="14" t="s">
        <v>6</v>
      </c>
      <c r="E303" s="13" t="s">
        <v>7</v>
      </c>
      <c r="F303" s="13">
        <v>704</v>
      </c>
      <c r="G303" s="66">
        <v>15520</v>
      </c>
      <c r="H303" s="48">
        <v>95.6</v>
      </c>
      <c r="I303" s="18" t="str">
        <f>LOOKUP(H303,[23]ข้อมูลหลัก!A$1:C$65536)</f>
        <v>ดีเด่น</v>
      </c>
      <c r="J303" s="31"/>
      <c r="M303" s="35" t="s">
        <v>598</v>
      </c>
      <c r="N303" s="35" t="s">
        <v>599</v>
      </c>
    </row>
    <row r="304" spans="1:14">
      <c r="A304" s="8">
        <v>277</v>
      </c>
      <c r="B304" s="14" t="s">
        <v>632</v>
      </c>
      <c r="C304" s="75" t="s">
        <v>608</v>
      </c>
      <c r="D304" s="14" t="s">
        <v>6</v>
      </c>
      <c r="E304" s="13" t="s">
        <v>7</v>
      </c>
      <c r="F304" s="13">
        <v>705</v>
      </c>
      <c r="G304" s="66">
        <v>15440</v>
      </c>
      <c r="H304" s="48">
        <v>95.2</v>
      </c>
      <c r="I304" s="18" t="str">
        <f>LOOKUP(H304,[23]ข้อมูลหลัก!A$1:C$65536)</f>
        <v>ดีเด่น</v>
      </c>
      <c r="J304" s="31"/>
      <c r="M304" s="35" t="s">
        <v>600</v>
      </c>
      <c r="N304" s="35" t="s">
        <v>601</v>
      </c>
    </row>
    <row r="305" spans="1:14">
      <c r="A305" s="18">
        <v>278</v>
      </c>
      <c r="B305" s="14" t="s">
        <v>205</v>
      </c>
      <c r="C305" s="75" t="s">
        <v>610</v>
      </c>
      <c r="D305" s="14" t="s">
        <v>9</v>
      </c>
      <c r="E305" s="13" t="s">
        <v>10</v>
      </c>
      <c r="F305" s="13">
        <v>745</v>
      </c>
      <c r="G305" s="66">
        <v>13420</v>
      </c>
      <c r="H305" s="48">
        <v>95.2</v>
      </c>
      <c r="I305" s="18" t="str">
        <f>LOOKUP(H305,[23]ข้อมูลหลัก!A$1:C$65536)</f>
        <v>ดีเด่น</v>
      </c>
      <c r="J305" s="31"/>
      <c r="M305" s="35" t="s">
        <v>602</v>
      </c>
      <c r="N305" s="35" t="s">
        <v>603</v>
      </c>
    </row>
    <row r="306" spans="1:14">
      <c r="A306" s="8"/>
      <c r="B306" s="8"/>
      <c r="C306" s="36"/>
      <c r="D306" s="37" t="s">
        <v>818</v>
      </c>
      <c r="E306" s="8"/>
      <c r="F306" s="8"/>
      <c r="G306" s="62"/>
      <c r="H306" s="8"/>
      <c r="I306" s="8"/>
      <c r="J306" s="8"/>
      <c r="M306" s="35" t="s">
        <v>203</v>
      </c>
      <c r="N306" s="35" t="s">
        <v>604</v>
      </c>
    </row>
    <row r="307" spans="1:14">
      <c r="A307" s="18">
        <v>279</v>
      </c>
      <c r="B307" s="2" t="s">
        <v>206</v>
      </c>
      <c r="C307" s="75" t="s">
        <v>612</v>
      </c>
      <c r="D307" s="2" t="s">
        <v>69</v>
      </c>
      <c r="E307" s="3" t="s">
        <v>12</v>
      </c>
      <c r="F307" s="3">
        <v>99</v>
      </c>
      <c r="G307" s="66">
        <v>20760</v>
      </c>
      <c r="H307" s="48">
        <v>96.1</v>
      </c>
      <c r="I307" s="18" t="str">
        <f>LOOKUP(H307,[24]ข้อมูลหลัก!A$1:C$65536)</f>
        <v>ดีเด่น</v>
      </c>
      <c r="J307" s="31"/>
      <c r="K307" s="17"/>
      <c r="L307" s="17"/>
      <c r="M307" s="35" t="s">
        <v>605</v>
      </c>
      <c r="N307" s="35" t="s">
        <v>606</v>
      </c>
    </row>
    <row r="308" spans="1:14">
      <c r="A308" s="18">
        <v>280</v>
      </c>
      <c r="B308" s="2" t="s">
        <v>207</v>
      </c>
      <c r="C308" s="75" t="s">
        <v>614</v>
      </c>
      <c r="D308" s="2" t="s">
        <v>18</v>
      </c>
      <c r="E308" s="3" t="s">
        <v>10</v>
      </c>
      <c r="F308" s="3">
        <v>108</v>
      </c>
      <c r="G308" s="66">
        <v>15610</v>
      </c>
      <c r="H308" s="48">
        <v>98</v>
      </c>
      <c r="I308" s="18" t="str">
        <f>LOOKUP(H308,[24]ข้อมูลหลัก!A$1:C$65536)</f>
        <v>ดีเด่น</v>
      </c>
      <c r="J308" s="31"/>
      <c r="M308" s="35" t="s">
        <v>607</v>
      </c>
      <c r="N308" s="35" t="s">
        <v>608</v>
      </c>
    </row>
    <row r="309" spans="1:14">
      <c r="A309" s="18">
        <v>281</v>
      </c>
      <c r="B309" s="2" t="s">
        <v>208</v>
      </c>
      <c r="C309" s="75" t="s">
        <v>616</v>
      </c>
      <c r="D309" s="2" t="s">
        <v>76</v>
      </c>
      <c r="E309" s="3" t="s">
        <v>10</v>
      </c>
      <c r="F309" s="3">
        <v>159</v>
      </c>
      <c r="G309" s="66">
        <v>15840</v>
      </c>
      <c r="H309" s="48">
        <v>82.5</v>
      </c>
      <c r="I309" s="18" t="str">
        <f>LOOKUP(H309,[24]ข้อมูลหลัก!A$1:C$65536)</f>
        <v>ดี</v>
      </c>
      <c r="J309" s="31"/>
      <c r="M309" s="35" t="s">
        <v>609</v>
      </c>
      <c r="N309" s="35" t="s">
        <v>610</v>
      </c>
    </row>
    <row r="310" spans="1:14">
      <c r="A310" s="18">
        <v>282</v>
      </c>
      <c r="B310" s="2" t="s">
        <v>209</v>
      </c>
      <c r="C310" s="75" t="s">
        <v>618</v>
      </c>
      <c r="D310" s="2" t="s">
        <v>76</v>
      </c>
      <c r="E310" s="3" t="s">
        <v>10</v>
      </c>
      <c r="F310" s="3">
        <v>163</v>
      </c>
      <c r="G310" s="66">
        <v>13390</v>
      </c>
      <c r="H310" s="48">
        <v>98.4</v>
      </c>
      <c r="I310" s="18" t="str">
        <f>LOOKUP(H310,[24]ข้อมูลหลัก!A$1:C$65536)</f>
        <v>ดีเด่น</v>
      </c>
      <c r="J310" s="31"/>
      <c r="M310" s="35"/>
      <c r="N310" s="35"/>
    </row>
    <row r="311" spans="1:14">
      <c r="A311" s="18">
        <v>283</v>
      </c>
      <c r="B311" s="2" t="s">
        <v>210</v>
      </c>
      <c r="C311" s="75" t="s">
        <v>620</v>
      </c>
      <c r="D311" s="2" t="s">
        <v>76</v>
      </c>
      <c r="E311" s="3" t="s">
        <v>10</v>
      </c>
      <c r="F311" s="3">
        <v>171</v>
      </c>
      <c r="G311" s="66">
        <v>16380</v>
      </c>
      <c r="H311" s="48">
        <v>98</v>
      </c>
      <c r="I311" s="18" t="str">
        <f>LOOKUP(H311,[24]ข้อมูลหลัก!A$1:C$65536)</f>
        <v>ดีเด่น</v>
      </c>
      <c r="J311" s="31"/>
      <c r="M311" s="35" t="s">
        <v>611</v>
      </c>
      <c r="N311" s="35" t="s">
        <v>612</v>
      </c>
    </row>
    <row r="312" spans="1:14">
      <c r="A312" s="18">
        <v>284</v>
      </c>
      <c r="B312" s="5" t="s">
        <v>715</v>
      </c>
      <c r="C312" s="79" t="s">
        <v>743</v>
      </c>
      <c r="D312" s="5" t="s">
        <v>18</v>
      </c>
      <c r="E312" s="18" t="s">
        <v>10</v>
      </c>
      <c r="F312" s="18">
        <v>176</v>
      </c>
      <c r="G312" s="68">
        <v>13800</v>
      </c>
      <c r="H312" s="48">
        <v>86.6</v>
      </c>
      <c r="I312" s="18" t="str">
        <f>LOOKUP(H312,[22]ข้อมูลหลัก!A$1:C$65536)</f>
        <v>ดีมาก</v>
      </c>
      <c r="J312" s="18"/>
      <c r="M312" s="35"/>
      <c r="N312" s="35"/>
    </row>
    <row r="313" spans="1:14">
      <c r="A313" s="18">
        <v>285</v>
      </c>
      <c r="B313" s="2" t="s">
        <v>211</v>
      </c>
      <c r="C313" s="75" t="s">
        <v>621</v>
      </c>
      <c r="D313" s="2" t="s">
        <v>18</v>
      </c>
      <c r="E313" s="3" t="s">
        <v>10</v>
      </c>
      <c r="F313" s="3">
        <v>188</v>
      </c>
      <c r="G313" s="66">
        <v>15630</v>
      </c>
      <c r="H313" s="48">
        <v>98</v>
      </c>
      <c r="I313" s="18" t="str">
        <f>LOOKUP(H313,[24]ข้อมูลหลัก!A$1:C$65536)</f>
        <v>ดีเด่น</v>
      </c>
      <c r="J313" s="31"/>
      <c r="M313" s="35" t="s">
        <v>613</v>
      </c>
      <c r="N313" s="35" t="s">
        <v>614</v>
      </c>
    </row>
    <row r="314" spans="1:14">
      <c r="A314" s="18">
        <v>286</v>
      </c>
      <c r="B314" s="2" t="s">
        <v>212</v>
      </c>
      <c r="C314" s="75" t="s">
        <v>623</v>
      </c>
      <c r="D314" s="2" t="s">
        <v>213</v>
      </c>
      <c r="E314" s="3" t="s">
        <v>10</v>
      </c>
      <c r="F314" s="3">
        <v>191</v>
      </c>
      <c r="G314" s="66">
        <v>16080</v>
      </c>
      <c r="H314" s="48">
        <v>96.1</v>
      </c>
      <c r="I314" s="18" t="str">
        <f>LOOKUP(H314,[24]ข้อมูลหลัก!A$1:C$65536)</f>
        <v>ดีเด่น</v>
      </c>
      <c r="J314" s="31"/>
      <c r="M314" s="35" t="s">
        <v>615</v>
      </c>
      <c r="N314" s="35" t="s">
        <v>616</v>
      </c>
    </row>
    <row r="315" spans="1:14">
      <c r="A315" s="18">
        <v>287</v>
      </c>
      <c r="B315" s="2" t="s">
        <v>214</v>
      </c>
      <c r="C315" s="75" t="s">
        <v>625</v>
      </c>
      <c r="D315" s="2" t="s">
        <v>76</v>
      </c>
      <c r="E315" s="3" t="s">
        <v>10</v>
      </c>
      <c r="F315" s="3">
        <v>193</v>
      </c>
      <c r="G315" s="66">
        <v>15930</v>
      </c>
      <c r="H315" s="48">
        <v>93.2</v>
      </c>
      <c r="I315" s="18" t="str">
        <f>LOOKUP(H315,[24]ข้อมูลหลัก!A$1:C$65536)</f>
        <v>ดีมาก</v>
      </c>
      <c r="J315" s="31"/>
      <c r="M315" s="35" t="s">
        <v>617</v>
      </c>
      <c r="N315" s="35" t="s">
        <v>618</v>
      </c>
    </row>
    <row r="316" spans="1:14">
      <c r="A316" s="18">
        <v>288</v>
      </c>
      <c r="B316" s="2" t="s">
        <v>215</v>
      </c>
      <c r="C316" s="75" t="s">
        <v>626</v>
      </c>
      <c r="D316" s="2" t="s">
        <v>213</v>
      </c>
      <c r="E316" s="3" t="s">
        <v>10</v>
      </c>
      <c r="F316" s="3">
        <v>195</v>
      </c>
      <c r="G316" s="66">
        <v>16130</v>
      </c>
      <c r="H316" s="48">
        <v>96</v>
      </c>
      <c r="I316" s="18" t="str">
        <f>LOOKUP(H316,[24]ข้อมูลหลัก!A$1:C$65536)</f>
        <v>ดีเด่น</v>
      </c>
      <c r="J316" s="31"/>
      <c r="M316" s="35" t="s">
        <v>619</v>
      </c>
      <c r="N316" s="35" t="s">
        <v>620</v>
      </c>
    </row>
    <row r="317" spans="1:14">
      <c r="A317" s="18">
        <v>289</v>
      </c>
      <c r="B317" s="5" t="s">
        <v>716</v>
      </c>
      <c r="C317" s="76" t="s">
        <v>804</v>
      </c>
      <c r="D317" s="34" t="s">
        <v>60</v>
      </c>
      <c r="E317" s="18" t="s">
        <v>12</v>
      </c>
      <c r="F317" s="18">
        <v>925</v>
      </c>
      <c r="G317" s="68">
        <v>18000</v>
      </c>
      <c r="H317" s="48">
        <v>83.04</v>
      </c>
      <c r="I317" s="18" t="str">
        <f>LOOKUP(H317,[22]ข้อมูลหลัก!A$1:C$65536)</f>
        <v>ดี</v>
      </c>
      <c r="J317" s="18"/>
      <c r="M317" s="35"/>
      <c r="N317" s="35"/>
    </row>
    <row r="318" spans="1:14">
      <c r="A318" s="18">
        <v>290</v>
      </c>
      <c r="B318" s="2" t="s">
        <v>216</v>
      </c>
      <c r="C318" s="81">
        <v>1559900039266</v>
      </c>
      <c r="D318" s="2" t="s">
        <v>60</v>
      </c>
      <c r="E318" s="3" t="s">
        <v>12</v>
      </c>
      <c r="F318" s="3">
        <v>926</v>
      </c>
      <c r="G318" s="66">
        <v>19760</v>
      </c>
      <c r="H318" s="48">
        <v>95.22</v>
      </c>
      <c r="I318" s="18" t="str">
        <f>LOOKUP(H318,[24]ข้อมูลหลัก!A$1:C$65536)</f>
        <v>ดีเด่น</v>
      </c>
      <c r="J318" s="31"/>
      <c r="M318" s="35" t="s">
        <v>622</v>
      </c>
      <c r="N318" s="35" t="s">
        <v>623</v>
      </c>
    </row>
    <row r="319" spans="1:14">
      <c r="A319" s="18">
        <v>291</v>
      </c>
      <c r="B319" s="2" t="s">
        <v>217</v>
      </c>
      <c r="C319" s="75" t="s">
        <v>627</v>
      </c>
      <c r="D319" s="2" t="s">
        <v>82</v>
      </c>
      <c r="E319" s="3" t="s">
        <v>12</v>
      </c>
      <c r="F319" s="3">
        <v>927</v>
      </c>
      <c r="G319" s="66">
        <v>20270</v>
      </c>
      <c r="H319" s="48">
        <v>94</v>
      </c>
      <c r="I319" s="18" t="str">
        <f>LOOKUP(H319,[24]ข้อมูลหลัก!A$1:C$65536)</f>
        <v>ดีมาก</v>
      </c>
      <c r="J319" s="31"/>
      <c r="M319" s="35" t="s">
        <v>624</v>
      </c>
      <c r="N319" s="35" t="s">
        <v>625</v>
      </c>
    </row>
    <row r="320" spans="1:14">
      <c r="A320" s="18">
        <v>292</v>
      </c>
      <c r="B320" s="5" t="s">
        <v>717</v>
      </c>
      <c r="C320" s="76" t="s">
        <v>799</v>
      </c>
      <c r="D320" s="34" t="s">
        <v>6</v>
      </c>
      <c r="E320" s="18" t="s">
        <v>7</v>
      </c>
      <c r="F320" s="18">
        <v>933</v>
      </c>
      <c r="G320" s="69">
        <v>13800</v>
      </c>
      <c r="H320" s="48">
        <v>83.6</v>
      </c>
      <c r="I320" s="18" t="str">
        <f>LOOKUP(H320,[22]ข้อมูลหลัก!A$1:C$65536)</f>
        <v>ดี</v>
      </c>
      <c r="J320" s="18"/>
      <c r="M320" s="35"/>
      <c r="N320" s="35"/>
    </row>
    <row r="321" spans="1:14">
      <c r="A321" s="18">
        <v>293</v>
      </c>
      <c r="B321" s="5" t="s">
        <v>718</v>
      </c>
      <c r="C321" s="76" t="s">
        <v>760</v>
      </c>
      <c r="D321" s="34" t="s">
        <v>6</v>
      </c>
      <c r="E321" s="18" t="s">
        <v>7</v>
      </c>
      <c r="F321" s="18">
        <v>934</v>
      </c>
      <c r="G321" s="69">
        <v>13800</v>
      </c>
      <c r="H321" s="48">
        <v>96.4</v>
      </c>
      <c r="I321" s="18" t="str">
        <f>LOOKUP(H321,[22]ข้อมูลหลัก!A$1:C$65536)</f>
        <v>ดีเด่น</v>
      </c>
      <c r="J321" s="18"/>
      <c r="M321" s="35"/>
      <c r="N321" s="35"/>
    </row>
    <row r="322" spans="1:14">
      <c r="A322" s="18">
        <v>294</v>
      </c>
      <c r="B322" s="5" t="s">
        <v>719</v>
      </c>
      <c r="C322" s="79" t="s">
        <v>800</v>
      </c>
      <c r="D322" s="34" t="s">
        <v>651</v>
      </c>
      <c r="E322" s="18" t="s">
        <v>7</v>
      </c>
      <c r="F322" s="18">
        <v>939</v>
      </c>
      <c r="G322" s="69">
        <v>13800</v>
      </c>
      <c r="H322" s="48">
        <v>96.4</v>
      </c>
      <c r="I322" s="18" t="str">
        <f>LOOKUP(H322,[22]ข้อมูลหลัก!A$1:C$65536)</f>
        <v>ดีเด่น</v>
      </c>
      <c r="J322" s="18"/>
      <c r="M322" s="35"/>
      <c r="N322" s="35"/>
    </row>
    <row r="323" spans="1:14">
      <c r="A323" s="18">
        <v>295</v>
      </c>
      <c r="B323" s="5" t="s">
        <v>720</v>
      </c>
      <c r="C323" s="79" t="s">
        <v>801</v>
      </c>
      <c r="D323" s="34" t="s">
        <v>652</v>
      </c>
      <c r="E323" s="18" t="s">
        <v>7</v>
      </c>
      <c r="F323" s="18">
        <v>947</v>
      </c>
      <c r="G323" s="69">
        <v>11280</v>
      </c>
      <c r="H323" s="48">
        <v>96.4</v>
      </c>
      <c r="I323" s="18" t="str">
        <f>LOOKUP(H323,[22]ข้อมูลหลัก!A$1:C$65536)</f>
        <v>ดีเด่น</v>
      </c>
      <c r="J323" s="18"/>
      <c r="M323" s="35"/>
      <c r="N323" s="35"/>
    </row>
    <row r="324" spans="1:14">
      <c r="A324" s="23">
        <v>296</v>
      </c>
      <c r="B324" s="51" t="s">
        <v>721</v>
      </c>
      <c r="C324" s="78" t="s">
        <v>802</v>
      </c>
      <c r="D324" s="52" t="s">
        <v>685</v>
      </c>
      <c r="E324" s="23" t="s">
        <v>7</v>
      </c>
      <c r="F324" s="23">
        <v>948</v>
      </c>
      <c r="G324" s="70">
        <v>11280</v>
      </c>
      <c r="H324" s="53">
        <v>96.4</v>
      </c>
      <c r="I324" s="23" t="str">
        <f>LOOKUP(H324,[22]ข้อมูลหลัก!A$1:C$65536)</f>
        <v>ดีเด่น</v>
      </c>
      <c r="J324" s="23"/>
      <c r="M324" s="35"/>
      <c r="N324" s="35"/>
    </row>
  </sheetData>
  <autoFilter ref="A4:J22"/>
  <mergeCells count="2">
    <mergeCell ref="A1:J1"/>
    <mergeCell ref="A2:J2"/>
  </mergeCells>
  <dataValidations disablePrompts="1" count="1">
    <dataValidation type="decimal" allowBlank="1" showInputMessage="1" showErrorMessage="1" errorTitle="คำเตือน" error="เพื่อป้องกันการผิดพลาด_x000a_ในการคำนวณ กรุณาคีย์คะแนน_x000a_การประเมิน ภายในช่วงคะแนนระหว่าง_x000a_0-100" sqref="H293:H305 H234:H246 H248:H259 H218:H232 H261:H273 H200:H216 H169:H180 H182:H198 H307:H324 H275:H291 H123:H132 H134:H152 H109:H121 H18:H22 H29:H60 H24:H27 H13:H16 H6:H11 H94:H107 H62:H68 H89:H92 H70:H77 H79:H87 H154:H167">
      <formula1>0</formula1>
      <formula2>100</formula2>
    </dataValidation>
  </dataValidations>
  <printOptions horizontalCentered="1"/>
  <pageMargins left="0" right="0" top="0.78740157480314965" bottom="0.19685039370078741" header="0.39370078740157483" footer="0"/>
  <pageSetup paperSize="9" orientation="portrait" r:id="rId1"/>
  <headerFooter differentFirst="1">
    <oddHeader>&amp;C&amp;"TH SarabunIT๙,ธรรมดา"&amp;14&amp;P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วงเงินเลื่อน </vt:lpstr>
      <vt:lpstr>299</vt:lpstr>
      <vt:lpstr>'299'!Print_Titles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</dc:creator>
  <cp:lastModifiedBy>dpis02</cp:lastModifiedBy>
  <cp:lastPrinted>2015-03-30T09:32:58Z</cp:lastPrinted>
  <dcterms:created xsi:type="dcterms:W3CDTF">2014-04-10T03:51:22Z</dcterms:created>
  <dcterms:modified xsi:type="dcterms:W3CDTF">2015-04-02T05:02:52Z</dcterms:modified>
</cp:coreProperties>
</file>